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95" windowHeight="12615" firstSheet="1" activeTab="1"/>
  </bookViews>
  <sheets>
    <sheet name="D档淘汰项目" sheetId="4" state="hidden" r:id="rId1"/>
    <sheet name="Sheet1" sheetId="10" r:id="rId2"/>
    <sheet name="附件5安排建议（含清远）" sheetId="6" state="hidden" r:id="rId3"/>
  </sheets>
  <definedNames>
    <definedName name="_xlnm._FilterDatabase" localSheetId="0" hidden="1">D档淘汰项目!$A$3:$T$130</definedName>
    <definedName name="_xlnm._FilterDatabase" localSheetId="2" hidden="1">'附件5安排建议（含清远）'!$A$4:$AA$57</definedName>
    <definedName name="_xlnm.Print_Titles" localSheetId="0">D档淘汰项目!$2:$3</definedName>
    <definedName name="_xlnm.Print_Area" localSheetId="0">D档淘汰项目!$A$1:$Z$129</definedName>
    <definedName name="_xlnm.Print_Titles" localSheetId="2">'附件5安排建议（含清远）'!$3:$4</definedName>
    <definedName name="_xlnm.Print_Area" localSheetId="2">'附件5安排建议（含清远）'!$A$1:$AA$56</definedName>
  </definedNames>
  <calcPr calcId="144525"/>
</workbook>
</file>

<file path=xl/sharedStrings.xml><?xml version="1.0" encoding="utf-8"?>
<sst xmlns="http://schemas.openxmlformats.org/spreadsheetml/2006/main" count="358">
  <si>
    <t>2018年省属高校基本建设专项项目库评审过程记录（形式审查、专家材料审核、实地考察）</t>
  </si>
  <si>
    <t>单位</t>
  </si>
  <si>
    <t>项目</t>
  </si>
  <si>
    <t>建设规模
（平方米）</t>
  </si>
  <si>
    <t>批复总投资（万元）</t>
  </si>
  <si>
    <t>立项批复中资金来源</t>
  </si>
  <si>
    <t>目前项目进展</t>
  </si>
  <si>
    <t>申报专项资金（万元）</t>
  </si>
  <si>
    <t>至2017年7月底累计完成投资（万元）</t>
  </si>
  <si>
    <t>学校意见</t>
  </si>
  <si>
    <t>教育厅基财处形式审查</t>
  </si>
  <si>
    <t>专家材料审核情况</t>
  </si>
  <si>
    <t>专家材料评审分档计数及建议资金额度</t>
  </si>
  <si>
    <t>专家组实地考察情况及建议</t>
  </si>
  <si>
    <t>序号</t>
  </si>
  <si>
    <t>名称</t>
  </si>
  <si>
    <t>单项工程名称</t>
  </si>
  <si>
    <t>是否符合申报支持条件</t>
  </si>
  <si>
    <t>情况说明</t>
  </si>
  <si>
    <t>A</t>
  </si>
  <si>
    <t>B</t>
  </si>
  <si>
    <t>C</t>
  </si>
  <si>
    <t>资金额度
（万元）</t>
  </si>
  <si>
    <t>广东海洋大学</t>
  </si>
  <si>
    <t>海科楼</t>
  </si>
  <si>
    <t>学校自筹</t>
  </si>
  <si>
    <t>主体施工</t>
  </si>
  <si>
    <t>省财政已支持1000万元。</t>
  </si>
  <si>
    <t>招标手续已完成,主体已施工，建议实地考察。</t>
  </si>
  <si>
    <t>经考察，项目已封顶，目前进展顺利，预计明年三月竣工，建议学校结合项目进度实际，对投资以及申报材料进一步梳理，必要时与上级部门沟通后，视资金到位情况调整投资及立项审批；
建议按B档给予支持。
学校在考察后提交资料，申请增加申报专项资金至970万元。</t>
  </si>
  <si>
    <t>文科教学实验综合楼</t>
  </si>
  <si>
    <t>立项阶段</t>
  </si>
  <si>
    <t>13306万元为学校批准立项估算投资额。</t>
  </si>
  <si>
    <t>否</t>
  </si>
  <si>
    <t>项目尚未立项。</t>
  </si>
  <si>
    <t>不符合条件</t>
  </si>
  <si>
    <t>西区学生活动中心</t>
  </si>
  <si>
    <t>4200万元为学校批准立项估算投资额。</t>
  </si>
  <si>
    <t>西区简易运动场改造工程</t>
  </si>
  <si>
    <t>750万元为学校批准立项估算投资额。</t>
  </si>
  <si>
    <t>该项目已按照自有资金备案制立项，不得再申请财政专项。</t>
  </si>
  <si>
    <t>大学生创新创业孵化基地</t>
  </si>
  <si>
    <t>2100万元为学校批准立项估算投资额。</t>
  </si>
  <si>
    <t>项目未立项。</t>
  </si>
  <si>
    <t>广东工程职业技术学院</t>
  </si>
  <si>
    <t>清远新校区首期工程（教室）</t>
  </si>
  <si>
    <t>省财政资金47760，自筹16814</t>
  </si>
  <si>
    <t>用地已落实，建议按申请资金10%，用于前期设计，建议实地考察（开工手续是否齐全）</t>
  </si>
  <si>
    <t>1、尽快完成项目概算编制与报审工作；
2、规范项目基本建设程序，尽快完成项目初步设计、施工图审查工作；
3、准确做好项目进度计划与资金使用计划，争取明年底完成（规范）施工招标与施工许可证办理。
4、建议列支部分勘察设计费用。</t>
  </si>
  <si>
    <t>清远新校区首期工程（实训场所）</t>
  </si>
  <si>
    <t>清远新校区首期工程（图书馆）</t>
  </si>
  <si>
    <t>清远新校区首期工程（会堂）</t>
  </si>
  <si>
    <t>清远新校区首期工程（学生宿舍）</t>
  </si>
  <si>
    <t>清远新校区首期工程（生活福利及附属用房）</t>
  </si>
  <si>
    <t>清远新校区首期工程（学生食堂）</t>
  </si>
  <si>
    <t>清远新校区首期工程（室外体育场）</t>
  </si>
  <si>
    <t>清远新校区首期工程（市政配套）</t>
  </si>
  <si>
    <t>——</t>
  </si>
  <si>
    <t>广州市渔沙坦校区学生宿舍工程</t>
  </si>
  <si>
    <t>项目未立项。非新校区建设，非教学用房不纳入支持范围。</t>
  </si>
  <si>
    <t>广东科学技术职业学院</t>
  </si>
  <si>
    <t>主教学楼</t>
  </si>
  <si>
    <t>自筹及其他渠道解决</t>
  </si>
  <si>
    <t>规划设计报建</t>
  </si>
  <si>
    <t>1、预计2017年10月份动工，2017年已到位资金于2017年底前使用完毕。   2、根据目前进度预测，实训楼2018年度无法动工，原计划投入实训楼的500万元自筹资金转并入主教学楼项目。</t>
  </si>
  <si>
    <t>省财政已连续两年支持该项目共2500万元，由于项目进展缓慢，无法形成支出。
因台风受灾，学校计划将省财政支持2500万元调整用于救灾。</t>
  </si>
  <si>
    <t>符合条件，项目进展缓慢，建议实地考核（进展情况）
项目立项为自筹资金，已获得财政拨款或后续如有财政补助，应该向立项部门调整投资构成。</t>
  </si>
  <si>
    <t xml:space="preserve">经考察，因立项、设计方案调整以及遭受台风影响等原因，导致项目进展缓慢，未能及时使用财政资金；
目前教学楼的预算已经财政厅审定，即将进入施工招标程序，预计2018年初动工建设；
建议学校做好自有资金筹措及向珠海市申请救灾补助；建议按C档给予800-1000万补助支持。
</t>
  </si>
  <si>
    <t>广东药科大学</t>
  </si>
  <si>
    <t>广东药学院护理楼教学综合楼项目</t>
  </si>
  <si>
    <t>自筹</t>
  </si>
  <si>
    <t>竣工验收投入使用</t>
  </si>
  <si>
    <t>已竣工项目，项目未纳入五年规划项目库。</t>
  </si>
  <si>
    <t>广东药学院实验动物中心二期实验室装修工程</t>
  </si>
  <si>
    <t>装修改造项目不纳入</t>
  </si>
  <si>
    <t>广东女子职业技术学院</t>
  </si>
  <si>
    <t>海珠校区改造</t>
  </si>
  <si>
    <t>财政专项</t>
  </si>
  <si>
    <t>1、省人社厅支持该项目2000万元。
2、项目涉及校企合作。
3、项目由省代建局负责实施代建，目前未见省代建局提出的资金使用计划。
4、维修改造类项目不符合支持方向和范围。</t>
  </si>
  <si>
    <t>不符合申报要求</t>
  </si>
  <si>
    <t>广东金融学院</t>
  </si>
  <si>
    <t>图书信息中心</t>
  </si>
  <si>
    <t>财政、自有</t>
  </si>
  <si>
    <t>粤代建计函【2017】309</t>
  </si>
  <si>
    <t>1、省财政已安排3500万元资金支持。
2、项目由省代建局实施代建，2018年项目使用资金1029万元用途为报建等前期费用。</t>
  </si>
  <si>
    <t>立项阶段，用地已落实，建议给前期经费。
省代建局代建项目。</t>
  </si>
  <si>
    <t>室外运动场、充气膜体育馆</t>
  </si>
  <si>
    <t>基础施工</t>
  </si>
  <si>
    <t>自筹51%,二期室外运动场设计方案已定，施工图已出。</t>
  </si>
  <si>
    <t>气模馆应立项</t>
  </si>
  <si>
    <t xml:space="preserve">用地已落实 </t>
  </si>
  <si>
    <t>广东轻工职业技术学院</t>
  </si>
  <si>
    <t>综合体育活动中心</t>
  </si>
  <si>
    <t>自筹资金</t>
  </si>
  <si>
    <t>施工招标</t>
  </si>
  <si>
    <t>省财政已支持1000万元，正在进行施工图预算审查。</t>
  </si>
  <si>
    <t>正在进行施工图预算审查。</t>
  </si>
  <si>
    <t>广东技术师范学院</t>
  </si>
  <si>
    <t>一期项目（标段一）结算（学生宿舍及食堂等共5栋建筑）</t>
  </si>
  <si>
    <t>94450（含征地款37580）</t>
  </si>
  <si>
    <t>省财政、校区置换及银行贷款</t>
  </si>
  <si>
    <t>24660。2（南校区置换）</t>
  </si>
  <si>
    <t xml:space="preserve">  目前，校内自有资金非常紧张。
    四个项目合计申报财政专项资金11500万元。</t>
  </si>
  <si>
    <t xml:space="preserve">
已竣工多年，结算进展慢，以前年度安排的资金使用慢。
未纳入五年规划项目库。</t>
  </si>
  <si>
    <t>一期项目（标段二）结算（1栋教学行政楼）</t>
  </si>
  <si>
    <t>一期项目（之二）结算（教学楼及学生宿舍等共7栋建筑）</t>
  </si>
  <si>
    <t>产教融合工程实训基地项目（3栋教学实训楼）</t>
  </si>
  <si>
    <t>25958（含实训设备8434）</t>
  </si>
  <si>
    <t>中央预算、合作企业投资、自有资金</t>
  </si>
  <si>
    <t>视中央财政申报情况，如纳入支持范围，应修改相应立项批文和建设模式。</t>
  </si>
  <si>
    <t>立项需修改</t>
  </si>
  <si>
    <t>广州航海学院</t>
  </si>
  <si>
    <t>北校区教学楼（A-1）</t>
  </si>
  <si>
    <t>航海运动训练馆</t>
  </si>
  <si>
    <t>已纳入2017-2021规划项目</t>
  </si>
  <si>
    <t>学生活动中心</t>
  </si>
  <si>
    <t>已纳入2017-2022规划项目</t>
  </si>
  <si>
    <t>装修安装</t>
  </si>
  <si>
    <t>装修类、维修类不符合支持范围和方向。</t>
  </si>
  <si>
    <t>琶洲校区学生宿舍维修</t>
  </si>
  <si>
    <t>已纳入2017-2023规划项目</t>
  </si>
  <si>
    <t>分2年实施，施工主要安排在寒署假期间实施</t>
  </si>
  <si>
    <t>琶洲校区教学行政用房维修</t>
  </si>
  <si>
    <t>已纳入2017-2024规划项目</t>
  </si>
  <si>
    <t>分3年实施，施工主要安排在寒署假期间实施</t>
  </si>
  <si>
    <t>广东职业技术学院</t>
  </si>
  <si>
    <t>二期实训楼和校门工程</t>
  </si>
  <si>
    <t>正在办理立项重新申报，资金来源调整为部分财政资金，由于增加人防及代建等原因，预计总投资调整为7500万，2017年已下拨省财政资金2000万，2018年申请增加省财政资金500万。</t>
  </si>
  <si>
    <t>产教融合项目，正在发改委重新立项，省财政已安排2000万元支持。根据省财政厅粤财教函【2017】345号文要求，该项目不得再申请财政补助。</t>
  </si>
  <si>
    <t>二期图文信息中心</t>
  </si>
  <si>
    <t>计划2018年申报，投资额约为13050万元</t>
  </si>
  <si>
    <t>计划全部申请财政拨款</t>
  </si>
  <si>
    <t>2018年主要推进前期可研、设计、勘察、代建委托等前期工作。</t>
  </si>
  <si>
    <t>项目尚未立项。计划2018年3月申请立项，预计2018年内无法开工建设。</t>
  </si>
  <si>
    <t>二期400米田径运动场</t>
  </si>
  <si>
    <t>占地25000平方米</t>
  </si>
  <si>
    <t>计划2018年申报，投资额约为3000万元</t>
  </si>
  <si>
    <t>2018年主要推进前期可研、设计、勘察、代建委托等前期工作。本项目类别为室外体育场地</t>
  </si>
  <si>
    <t>实训中心三区及附属用房</t>
  </si>
  <si>
    <t>计划2018年申报，投资额约为9000万元</t>
  </si>
  <si>
    <t>广东松山职业技术学院</t>
  </si>
  <si>
    <t>工业实训中心项目</t>
  </si>
  <si>
    <t>教学大楼项目</t>
  </si>
  <si>
    <t>仲恺农业工程学院</t>
  </si>
  <si>
    <t>教学实验楼-9、10、11、12</t>
  </si>
  <si>
    <t xml:space="preserve">1.产教融合项目申请中央资金，视2018年项目申请情况定；
2.2004年原批文时间久远，存在超投资现象，新上项目须向发改委重新申请立项。
3.11月3日，基财处与学校基建处到发改委，认为学校立项批文有效，但具体项目内容需进一步细化再申报可研批复。
</t>
  </si>
  <si>
    <t>需重新立项，不符合条件</t>
  </si>
  <si>
    <t>行政楼</t>
  </si>
  <si>
    <t>图书馆</t>
  </si>
  <si>
    <t>广东科贸职业学院</t>
  </si>
  <si>
    <t>清远校区首期工程项目</t>
  </si>
  <si>
    <t>首期工程项目总建筑面积111530平方米，项目估算总投资63091万元（含建设用地费用17760万元），其中财政专项资金47584.5万元，学院自筹资金15506.5万元。</t>
  </si>
  <si>
    <t xml:space="preserve"> </t>
  </si>
  <si>
    <t>已立项，建议给予10%，用于前期经费</t>
  </si>
  <si>
    <t>广东外语外贸大学</t>
  </si>
  <si>
    <t>北校区第一教学楼拆除重建项目</t>
  </si>
  <si>
    <t>2017年安排1000万元，因进度尚未支出。</t>
  </si>
  <si>
    <t>已进入设计招标阶段</t>
  </si>
  <si>
    <t>广东理工职业学院</t>
  </si>
  <si>
    <t>综合体育馆项目</t>
  </si>
  <si>
    <t>广东生态工程职业学院</t>
  </si>
  <si>
    <t>图书馆扩建工程</t>
  </si>
  <si>
    <t>学生宿舍建设工程</t>
  </si>
  <si>
    <t>惠州学院</t>
  </si>
  <si>
    <t>教学实验大楼一期</t>
  </si>
  <si>
    <t>市财政补助1000万元</t>
  </si>
  <si>
    <t>概算执行情况良好，适当支持，补助额度视惠州市支持力度安排</t>
  </si>
  <si>
    <t>2017年9月4日已经过验收报告，建设单位是惠州市代建局，立项1.2亿元，10月底工程款共支付9850万，市政府资助1000万已付，申报750万，建议资助500万。</t>
  </si>
  <si>
    <t>旭日大楼改扩建</t>
  </si>
  <si>
    <t>市政府补助、学校自筹</t>
  </si>
  <si>
    <t>旭日集团捐赠350万元</t>
  </si>
  <si>
    <t>目前进入装修阶段，建议实地考察</t>
  </si>
  <si>
    <t>项目竣工验收中，估算2950万元，市政府资助350万，学校反映2016年省已资助600万已支付，申报300万，建议资助100万。</t>
  </si>
  <si>
    <t>科技产业大楼（教学实验大楼二期）</t>
  </si>
  <si>
    <t>市财政补助3000万元</t>
  </si>
  <si>
    <t>项目未向发改部门立项。</t>
  </si>
  <si>
    <t>华南农业大学</t>
  </si>
  <si>
    <t>第二风雨操场</t>
  </si>
  <si>
    <t>学费收入结余</t>
  </si>
  <si>
    <t>可研已批复，进入初步设计阶段，建议50%</t>
  </si>
  <si>
    <t>艺术楼（教学楼）</t>
  </si>
  <si>
    <t>国土条件未办理</t>
  </si>
  <si>
    <t>广东建设职业技术学院</t>
  </si>
  <si>
    <t>清远校区首期工程</t>
  </si>
  <si>
    <t>70393（含征地款）</t>
  </si>
  <si>
    <t>其中财政专项资金47252万元，学院自筹资金23141万元。</t>
  </si>
  <si>
    <t>首期工程项目总建筑面积131139平方米，项目估算总投资70393万元（含建设用地费用17760万元）。项目计划2018年9月投入使用。</t>
  </si>
  <si>
    <t>可研已批复，概算未批复，基建程序存在问题，施工许可证未办理，视项目进展和结余资金使用情况，建议实地考察</t>
  </si>
  <si>
    <t>1、尽快完成项目概算编制与报审工作；
2、规范项目基本建设程序，尽快办理施工许可证；
3、尽快妥善完成项目场地的拆迁工作；
4、准确做好项目进度计划与资金使用计划，规范使用项目资金；
5、争取明年下半年全面开工建设。</t>
  </si>
  <si>
    <t>广东警官学院</t>
  </si>
  <si>
    <t>广东省民警实战技能训练馆</t>
  </si>
  <si>
    <t>自筹资金和争取省教育厅拨款</t>
  </si>
  <si>
    <t>项目申报书等见佐证材料</t>
  </si>
  <si>
    <t>学生宿舍维修改造</t>
  </si>
  <si>
    <t>招标文件等见佐证材料</t>
  </si>
  <si>
    <t>广东财经大学</t>
  </si>
  <si>
    <t>广州校区第32栋学生宿舍</t>
  </si>
  <si>
    <t>非新校区项目，后勤宿舍用房不纳入项目库。项目未纳入五年规划项目库。</t>
  </si>
  <si>
    <t>广州校区产教融合综合实验实训中心大楼</t>
  </si>
  <si>
    <t>中央财政、省级财政及自筹</t>
  </si>
  <si>
    <t>其中工程投资28000万元；仪器设备费7000万元</t>
  </si>
  <si>
    <t>项目尚未立项。产教融合项目申请中央资金，视2018年申报情况定。</t>
  </si>
  <si>
    <t>广州校区北区体育综合馆</t>
  </si>
  <si>
    <t>财政及自筹</t>
  </si>
  <si>
    <t>广东机电职业技术学院</t>
  </si>
  <si>
    <t>广东机电职业技术学院钟落潭校区综合实训楼S1项目</t>
  </si>
  <si>
    <t>28947(其中：地上24947，地下人防工程4000）</t>
  </si>
  <si>
    <t xml:space="preserve">1.估算总投资11029万元；2、目前省发改委在进行项目建议书（评估后修改稿）的审批中。
</t>
  </si>
  <si>
    <t xml:space="preserve">1.2017年已经申请到财政补助资金600万元，该资金已经下达，具体见粤财教【2017】26号；本次申报扣减600万元。
2.省发改委已将该项目列入2017年重点建设项目，具体见粤发改重点【2017】75号；
</t>
  </si>
  <si>
    <t>立项阶段，2017年结余资金足够使用前期工作。</t>
  </si>
  <si>
    <t>广东食品药品职业学院</t>
  </si>
  <si>
    <t>龙洞校区扩建二期工程生活实训区学生食堂B栋</t>
  </si>
  <si>
    <t>自筹解决</t>
  </si>
  <si>
    <t>/</t>
  </si>
  <si>
    <t>自筹立项不符合申报条件，立项需调整，视立项调整情况给予补助，建议实地考察。</t>
  </si>
  <si>
    <t>调整立项手续后，按政府批复额度支持。</t>
  </si>
  <si>
    <t>工程进展顺利,主体建筑已封顶，配套比较迫切，工程已支付187万，未支付450万，支付比例30%，其具备支付条件，如属财政可以支付范围，建议资助100万</t>
  </si>
  <si>
    <t>龙洞校区扩建二期工程生活实训区学生宿舍C栋</t>
  </si>
  <si>
    <t>工程进展顺利,主体建筑已封顶，支付比例30%，具备支付条件，如属财政可以支付范围，建议资助300万</t>
  </si>
  <si>
    <t>学生宿舍DE栋</t>
  </si>
  <si>
    <t>项目设计中，如属财政可以支付范围，建议资助200万</t>
  </si>
  <si>
    <t>教学实训B、C栋</t>
  </si>
  <si>
    <t>自筹+财政补助</t>
  </si>
  <si>
    <t>钟落潭首期工程</t>
  </si>
  <si>
    <t>33200（含征地费用15200万元）</t>
  </si>
  <si>
    <t>省财厅专项资金、省属职业院校基础能力提升专项资金、学费返还等</t>
  </si>
  <si>
    <t>2018年的投资计划含2017年未到位的计划投资款4800万元</t>
  </si>
  <si>
    <t>项目由省代建局负责实施代建，目前项目建设用地仍有部分未完成收地工作，省代建局提出2018年该项目用款计划2255万元。</t>
  </si>
  <si>
    <t>建议按代建局申请资金额度安排</t>
  </si>
  <si>
    <t>钟落潭二期工程</t>
  </si>
  <si>
    <t>133560.75（含征地其他费用5997万元）</t>
  </si>
  <si>
    <t>自筹+财政补助+政府基金</t>
  </si>
  <si>
    <t>广东水利电力职业技术学院</t>
  </si>
  <si>
    <t>示范性高职院校建设配套工程Ⅱ期</t>
  </si>
  <si>
    <t>2017年基建专项支持700万元用于支付工程款，水利基金支持1300万元用于项目贷款还本。</t>
  </si>
  <si>
    <t>资金已满足</t>
  </si>
  <si>
    <t>广东工贸职业技术学院</t>
  </si>
  <si>
    <t>白云校区二期工程学生宿舍（F-8A/F-8B)</t>
  </si>
  <si>
    <t>7018(二期工程批复总投资27700万元)</t>
  </si>
  <si>
    <t>通过引入社会资金等自筹(申请财政拨款及自筹)</t>
  </si>
  <si>
    <t>包含建安、设计、监理等费用,竣工验收后需支付至90%即5469.3万元</t>
  </si>
  <si>
    <t>非十三五期间新校区，后勤用房不纳入。该项目与村民合作项目，招标建设方式与政府投资项目程序不同。项目未纳入五年规划项目库。</t>
  </si>
  <si>
    <t>图书信息综合楼</t>
  </si>
  <si>
    <t>15960（待立项）</t>
  </si>
  <si>
    <t>待立项，计划通过财政拨款、学校自筹等多途径解决</t>
  </si>
  <si>
    <t>总投资包含建安、设计、监理、规费等</t>
  </si>
  <si>
    <t>实训基地用房</t>
  </si>
  <si>
    <t>12375（待立项）</t>
  </si>
  <si>
    <t>广州体育学院</t>
  </si>
  <si>
    <t>新建综合体育馆</t>
  </si>
  <si>
    <t>肇庆学院</t>
  </si>
  <si>
    <t>科技实训楼</t>
  </si>
  <si>
    <t>建设单位自筹</t>
  </si>
  <si>
    <t>进入设计阶段，建议按申报金额10%补助，建议实地考察</t>
  </si>
  <si>
    <t>经考察，项目进展顺利，已进入施工招标环节，从学校发展考虑，建议学校按照省市共建协议抓紧让肇庆市政府落实承诺的资金；建议按C档给予500-1000万。</t>
  </si>
  <si>
    <t>实训中心</t>
  </si>
  <si>
    <t>广东文艺职业学院</t>
  </si>
  <si>
    <t>郭兰英分院新建学生宿舍</t>
  </si>
  <si>
    <t>项目设计概算已超批复总投资，且支付进度已达99%。
非新校区后勤用房不支持。</t>
  </si>
  <si>
    <t>广东文艺职业学院实验剧场项目</t>
  </si>
  <si>
    <t>财政拨款</t>
  </si>
  <si>
    <t>项目未经发改部门立项，存在程序瑕疵。</t>
  </si>
  <si>
    <t>广东民间艺术展示馆</t>
  </si>
  <si>
    <t>财政资金+自筹</t>
  </si>
  <si>
    <t>广东民间艺术学院</t>
  </si>
  <si>
    <t>财政资金</t>
  </si>
  <si>
    <t>广东石油化工学院</t>
  </si>
  <si>
    <t>主要用于前期准备工作及项目基础工程。</t>
  </si>
  <si>
    <t>岭南师范学院</t>
  </si>
  <si>
    <t>第五教学楼</t>
  </si>
  <si>
    <t>政府投资、自筹资金</t>
  </si>
  <si>
    <t>艺术教学楼专业教室装修</t>
  </si>
  <si>
    <t>未见装修工程立项批文，建议不予支持，建议实地指导。</t>
  </si>
  <si>
    <t>经考察，项目已封顶，后期装饰装修工程待明确后推进，建议学校结合项目进展实际，对项目投资及立项重新梳理，与上级部门沟通后，视情况调整投资估算及立项审批；建议按D分档。</t>
  </si>
  <si>
    <t>岭南师范学院综合球类馆建设项目</t>
  </si>
  <si>
    <t>广东省教师发展中心建设项目</t>
  </si>
  <si>
    <t>广东省外语艺术职业学院</t>
  </si>
  <si>
    <t>五山校区艺体中心</t>
  </si>
  <si>
    <t>项目未纳入五年规划项目库。已竣工项目，财政历年支持资金已超过2年未用完。</t>
  </si>
  <si>
    <t>燕岭校区图书馆扩建</t>
  </si>
  <si>
    <t>申请专项补助及学校自筹</t>
  </si>
  <si>
    <t>广东南华工商职业学院</t>
  </si>
  <si>
    <t>教学楼</t>
  </si>
  <si>
    <t>建议备案制立项项目重新调整立项，打包完善立项手续</t>
  </si>
  <si>
    <t>1、尽快完成资金调整立项手续；
2、完成部分土地使用确权手续，争取今年底或明年初施工许可证的办理完成；
3、完善项目投资概算或施工图预算审核手续，为招标控制价提供依据；
4、做好明年项目施工的准确进度计划与资金使用计划，确保项目顺利规范进行。</t>
  </si>
  <si>
    <t>实验楼</t>
  </si>
  <si>
    <t>食堂</t>
  </si>
  <si>
    <t>学生宿舍</t>
  </si>
  <si>
    <t>教师住宅、专家楼</t>
  </si>
  <si>
    <t>不申请财政支持。</t>
  </si>
  <si>
    <t>球场、道路等附属工程</t>
  </si>
  <si>
    <t>按已批修详规、小区市政规划实施</t>
  </si>
  <si>
    <t>填土工程</t>
  </si>
  <si>
    <t>设计费</t>
  </si>
  <si>
    <t>勘察费</t>
  </si>
  <si>
    <t>监理费</t>
  </si>
  <si>
    <t>招标代理、造价咨询、施工图审查费用</t>
  </si>
  <si>
    <t>广东青年职业学院</t>
  </si>
  <si>
    <t>体育馆、田径运动场（三期工程项目</t>
  </si>
  <si>
    <t>未见施工许可证，工程规划许可证已过期，项目未开工，超批复概算，财政已解决4亿多，需另行办理申请财政资金手续。</t>
  </si>
  <si>
    <t>韶关学院</t>
  </si>
  <si>
    <t>韶关学院西区教学实验综合楼项目</t>
  </si>
  <si>
    <t>争取省拨专项和学校自筹资金结合的形式解决。</t>
  </si>
  <si>
    <t>2018年投资计划按目前施工计划进度</t>
  </si>
  <si>
    <t xml:space="preserve">根据申报材料反映，资金需求约为5000万元 </t>
  </si>
  <si>
    <t>1、项目均处于施工阶段，两项目可在明年9月份完工；
2、代建单位编制准确资金使用计划；
3、优化资金支付审核程序，规范资金申请支付程序；
4、建设明年工程竣工，工程款按合同额80%进度支付。</t>
  </si>
  <si>
    <t>韶关学院土木工程楼、音乐楼、美术楼等教学（实验）用房基建项目</t>
  </si>
  <si>
    <t>省财政生均拨款、学费住宿费等事业收入、争取省市支持和单位自筹等渠道解决。</t>
  </si>
  <si>
    <t>嘉应学院</t>
  </si>
  <si>
    <t>文科实训大楼及配套项目</t>
  </si>
  <si>
    <t>主体工程施工、设备安装</t>
  </si>
  <si>
    <t>到位市财政资金2653万元，省财政专项3100万元（其中省财政基建专项2500万元）。</t>
  </si>
  <si>
    <t>项目未纳入五年规划项目库。该项目2015年已支持1400万元,2017年支持1000万元。</t>
  </si>
  <si>
    <t>教师培训大楼</t>
  </si>
  <si>
    <t>到位市财政资金360万元</t>
  </si>
  <si>
    <t>理工科实验大楼</t>
  </si>
  <si>
    <t>到位市财政资金360万元，省财政资金500万元。</t>
  </si>
  <si>
    <t>广东邮电职业技术学院</t>
  </si>
  <si>
    <t>新建ICT及智慧城市多功能实训基地</t>
  </si>
  <si>
    <t xml:space="preserve">大楼供电改造项目
——图书馆、学生食堂供电改造
</t>
  </si>
  <si>
    <t>供电改造不属于支持范围。</t>
  </si>
  <si>
    <t>东校道围墙（文化长廊）修缮项目</t>
  </si>
  <si>
    <t>围墙修缮不属于支持范围。</t>
  </si>
  <si>
    <t>128栋学生宿舍楼修缮</t>
  </si>
  <si>
    <t>项目尚未立项。非新校区后勤用房不纳入。</t>
  </si>
  <si>
    <t>校园沥青道路铺设工程</t>
  </si>
  <si>
    <t>道路铺设不属于支持范围。</t>
  </si>
  <si>
    <t>实训基地建设</t>
  </si>
  <si>
    <t>广东体育职业技术学院</t>
  </si>
  <si>
    <t xml:space="preserve">实践教学中心维修项目
</t>
  </si>
  <si>
    <t>项目尚未立项。维修项目不纳入支持范围。</t>
  </si>
  <si>
    <t>学生公寓安全设施维修项目</t>
  </si>
  <si>
    <t>图书馆维修项目</t>
  </si>
  <si>
    <t>韩山师范学院</t>
  </si>
  <si>
    <t>艺术大楼</t>
  </si>
  <si>
    <t>自筹、财政拨款</t>
  </si>
  <si>
    <t>广东司法警官职业学院</t>
  </si>
  <si>
    <t xml:space="preserve">广东司法警官职业学院龙洞校区
旧教学楼翻新改造项目
</t>
  </si>
  <si>
    <t xml:space="preserve">广东司法警官职业学院石井校区
教学楼翻新改造项目
</t>
  </si>
  <si>
    <t>广东第二师范学院</t>
  </si>
  <si>
    <t>花都校区教学综合楼F-2项目</t>
  </si>
  <si>
    <t>项目总投资约6612万元。</t>
  </si>
  <si>
    <t>花都校区综合体育馆（含游泳池）I-1项目</t>
  </si>
  <si>
    <t>项目总投资约6703万元。</t>
  </si>
  <si>
    <t>花都校区永久用电一期工程</t>
  </si>
  <si>
    <t>项目总投资约5500万元。</t>
  </si>
  <si>
    <t>项目未纳入五年规划项目库。基础设施项目，非新校区不纳入。</t>
  </si>
  <si>
    <t>附件：</t>
  </si>
  <si>
    <t>2018年省属高校基本建设资金安排明细表</t>
  </si>
  <si>
    <t>单位名称</t>
  </si>
  <si>
    <t>建设规模（平方米）</t>
  </si>
  <si>
    <t>安排金额（万元）</t>
  </si>
  <si>
    <t>合  计</t>
  </si>
  <si>
    <t>广东省电子职业技术学校</t>
  </si>
  <si>
    <t>广东电子信息职业技术学院（筹）首期工程</t>
  </si>
  <si>
    <t>附件5：</t>
  </si>
  <si>
    <t>2018年省属高校基本建设专项安排建议(含清远职教基地)</t>
  </si>
  <si>
    <t>建议安排资金（万元）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</si>
</sst>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_);[Red]\(0.00\)"/>
    <numFmt numFmtId="178" formatCode="0_ "/>
    <numFmt numFmtId="179" formatCode="#,##0.00_);[Red]\(#,##0.00\)"/>
  </numFmts>
  <fonts count="3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1"/>
      <color theme="1"/>
      <name val="Arial Narrow"/>
      <charset val="134"/>
    </font>
    <font>
      <b/>
      <sz val="18"/>
      <name val="宋体"/>
      <charset val="134"/>
    </font>
    <font>
      <b/>
      <sz val="18"/>
      <name val="Arial Narrow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2"/>
      <name val="Arial Narrow"/>
      <charset val="134"/>
    </font>
    <font>
      <b/>
      <sz val="11"/>
      <color theme="1"/>
      <name val="Arial Narrow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Arial Narrow"/>
      <charset val="134"/>
    </font>
    <font>
      <sz val="12"/>
      <color theme="1"/>
      <name val="Arial Narrow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1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/>
    <xf numFmtId="0" fontId="2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2" fillId="19" borderId="18" applyNumberFormat="0" applyAlignment="0" applyProtection="0">
      <alignment vertical="center"/>
    </xf>
    <xf numFmtId="0" fontId="28" fillId="19" borderId="14" applyNumberFormat="0" applyAlignment="0" applyProtection="0">
      <alignment vertical="center"/>
    </xf>
    <xf numFmtId="0" fontId="33" fillId="21" borderId="19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/>
  </cellStyleXfs>
  <cellXfs count="9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78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8" fontId="4" fillId="0" borderId="1" xfId="51" applyNumberFormat="1" applyFont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6" xfId="51" applyNumberFormat="1" applyFont="1" applyBorder="1" applyAlignment="1">
      <alignment horizontal="center" vertical="center" wrapText="1"/>
    </xf>
    <xf numFmtId="0" fontId="4" fillId="0" borderId="5" xfId="51" applyNumberFormat="1" applyFont="1" applyBorder="1" applyAlignment="1">
      <alignment horizontal="center" vertical="center" wrapText="1"/>
    </xf>
    <xf numFmtId="0" fontId="4" fillId="0" borderId="7" xfId="51" applyNumberFormat="1" applyFont="1" applyBorder="1" applyAlignment="1">
      <alignment horizontal="center" vertical="center" wrapText="1"/>
    </xf>
    <xf numFmtId="0" fontId="4" fillId="0" borderId="1" xfId="51" applyNumberFormat="1" applyFont="1" applyBorder="1" applyAlignment="1">
      <alignment horizontal="center" vertical="center" wrapText="1"/>
    </xf>
    <xf numFmtId="0" fontId="4" fillId="0" borderId="8" xfId="51" applyNumberFormat="1" applyFont="1" applyBorder="1" applyAlignment="1">
      <alignment horizontal="center" vertical="center" wrapText="1"/>
    </xf>
    <xf numFmtId="0" fontId="4" fillId="0" borderId="9" xfId="51" applyNumberFormat="1" applyFont="1" applyBorder="1" applyAlignment="1">
      <alignment horizontal="center" vertical="center" wrapText="1"/>
    </xf>
    <xf numFmtId="0" fontId="4" fillId="0" borderId="10" xfId="51" applyNumberFormat="1" applyFont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 applyProtection="1">
      <alignment horizontal="center" vertical="center" wrapText="1"/>
    </xf>
    <xf numFmtId="0" fontId="4" fillId="0" borderId="1" xfId="51" applyFont="1" applyFill="1" applyBorder="1" applyAlignment="1" applyProtection="1">
      <alignment horizontal="left" vertical="center" wrapText="1"/>
    </xf>
    <xf numFmtId="0" fontId="4" fillId="0" borderId="1" xfId="51" applyFont="1" applyBorder="1" applyAlignment="1" applyProtection="1">
      <alignment horizontal="center" vertical="center" wrapText="1"/>
    </xf>
    <xf numFmtId="0" fontId="4" fillId="0" borderId="11" xfId="51" applyFont="1" applyFill="1" applyBorder="1" applyAlignment="1" applyProtection="1">
      <alignment horizontal="center" vertical="center" wrapText="1"/>
    </xf>
    <xf numFmtId="0" fontId="4" fillId="0" borderId="12" xfId="5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1" fillId="0" borderId="1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51" applyFont="1" applyBorder="1" applyAlignment="1">
      <alignment horizontal="center" vertical="center" wrapText="1"/>
    </xf>
    <xf numFmtId="178" fontId="9" fillId="0" borderId="1" xfId="51" applyNumberFormat="1" applyFont="1" applyBorder="1" applyAlignment="1">
      <alignment horizontal="center" vertical="center" wrapText="1"/>
    </xf>
    <xf numFmtId="178" fontId="10" fillId="0" borderId="1" xfId="51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78" fontId="15" fillId="0" borderId="4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78" fontId="15" fillId="0" borderId="2" xfId="0" applyNumberFormat="1" applyFont="1" applyFill="1" applyBorder="1" applyAlignment="1">
      <alignment horizontal="center" vertical="center" wrapText="1"/>
    </xf>
    <xf numFmtId="178" fontId="15" fillId="0" borderId="3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178" fontId="4" fillId="0" borderId="1" xfId="9" applyNumberFormat="1" applyFont="1" applyFill="1" applyBorder="1" applyAlignment="1">
      <alignment horizontal="center" vertical="center" wrapText="1" shrinkToFit="1"/>
    </xf>
    <xf numFmtId="0" fontId="4" fillId="0" borderId="1" xfId="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52" applyNumberFormat="1" applyFont="1" applyFill="1" applyBorder="1" applyAlignment="1">
      <alignment horizontal="center" vertical="center" wrapText="1" shrinkToFit="1"/>
    </xf>
    <xf numFmtId="2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直属高校用地、用房统计汇总表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Sheet1" xfId="51"/>
    <cellStyle name="常规_直属高校用地、用房统计汇总表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pageSetUpPr fitToPage="1"/>
  </sheetPr>
  <dimension ref="A1:Z130"/>
  <sheetViews>
    <sheetView zoomScale="70" zoomScaleNormal="70" workbookViewId="0">
      <pane xSplit="4" ySplit="3" topLeftCell="E5" activePane="bottomRight" state="frozen"/>
      <selection/>
      <selection pane="topRight"/>
      <selection pane="bottomLeft"/>
      <selection pane="bottomRight" activeCell="W22" sqref="W22"/>
    </sheetView>
  </sheetViews>
  <sheetFormatPr defaultColWidth="9" defaultRowHeight="13.5"/>
  <cols>
    <col min="1" max="1" width="8.125" style="2" customWidth="1"/>
    <col min="2" max="2" width="22" style="2" customWidth="1"/>
    <col min="3" max="3" width="8.375" style="2" hidden="1" customWidth="1"/>
    <col min="4" max="4" width="24.2666666666667" style="2" customWidth="1"/>
    <col min="5" max="5" width="10.4416666666667" style="3" customWidth="1"/>
    <col min="6" max="6" width="9.25" style="3" customWidth="1"/>
    <col min="7" max="7" width="11.9083333333333" style="2" customWidth="1"/>
    <col min="8" max="8" width="9" style="2"/>
    <col min="9" max="9" width="9.75" style="4" hidden="1" customWidth="1"/>
    <col min="10" max="16" width="8.625" style="4" hidden="1" customWidth="1"/>
    <col min="17" max="17" width="8.625" style="4" customWidth="1"/>
    <col min="18" max="18" width="17.75" style="2" hidden="1" customWidth="1"/>
    <col min="19" max="19" width="7.34166666666667" style="2" customWidth="1"/>
    <col min="20" max="20" width="29.8166666666667" style="5" customWidth="1"/>
    <col min="21" max="21" width="15.2916666666667" style="5" customWidth="1"/>
    <col min="22" max="25" width="6.625" style="2" customWidth="1"/>
    <col min="26" max="26" width="28.0833333333333" style="5" customWidth="1"/>
    <col min="27" max="16384" width="9" style="1"/>
  </cols>
  <sheetData>
    <row r="1" ht="30" customHeight="1" spans="1:26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="1" customFormat="1" ht="30" customHeight="1" spans="1:26">
      <c r="A2" s="9" t="s">
        <v>1</v>
      </c>
      <c r="B2" s="9"/>
      <c r="C2" s="10" t="s">
        <v>2</v>
      </c>
      <c r="D2" s="10"/>
      <c r="E2" s="11" t="s">
        <v>3</v>
      </c>
      <c r="F2" s="11" t="s">
        <v>4</v>
      </c>
      <c r="G2" s="12" t="s">
        <v>5</v>
      </c>
      <c r="H2" s="12" t="s">
        <v>6</v>
      </c>
      <c r="I2" s="26" t="s">
        <v>7</v>
      </c>
      <c r="J2" s="27"/>
      <c r="K2" s="27"/>
      <c r="L2" s="27"/>
      <c r="M2" s="28"/>
      <c r="N2" s="29" t="s">
        <v>8</v>
      </c>
      <c r="O2" s="26" t="s">
        <v>7</v>
      </c>
      <c r="P2" s="27"/>
      <c r="Q2" s="28"/>
      <c r="R2" s="12" t="s">
        <v>9</v>
      </c>
      <c r="S2" s="34" t="s">
        <v>10</v>
      </c>
      <c r="T2" s="35"/>
      <c r="U2" s="36" t="s">
        <v>11</v>
      </c>
      <c r="V2" s="37" t="s">
        <v>12</v>
      </c>
      <c r="W2" s="38"/>
      <c r="X2" s="38"/>
      <c r="Y2" s="38"/>
      <c r="Z2" s="43" t="s">
        <v>13</v>
      </c>
    </row>
    <row r="3" s="1" customFormat="1" ht="30" customHeight="1" spans="1:26">
      <c r="A3" s="10" t="s">
        <v>14</v>
      </c>
      <c r="B3" s="9" t="s">
        <v>15</v>
      </c>
      <c r="C3" s="9" t="s">
        <v>14</v>
      </c>
      <c r="D3" s="12" t="s">
        <v>16</v>
      </c>
      <c r="E3" s="11"/>
      <c r="F3" s="11"/>
      <c r="G3" s="12"/>
      <c r="H3" s="12"/>
      <c r="I3" s="30"/>
      <c r="J3" s="31"/>
      <c r="K3" s="31"/>
      <c r="L3" s="31"/>
      <c r="M3" s="32"/>
      <c r="N3" s="29"/>
      <c r="O3" s="30"/>
      <c r="P3" s="31"/>
      <c r="Q3" s="32"/>
      <c r="R3" s="12"/>
      <c r="S3" s="12" t="s">
        <v>17</v>
      </c>
      <c r="T3" s="34" t="s">
        <v>18</v>
      </c>
      <c r="U3" s="36"/>
      <c r="V3" s="34" t="s">
        <v>19</v>
      </c>
      <c r="W3" s="34" t="s">
        <v>20</v>
      </c>
      <c r="X3" s="33" t="s">
        <v>21</v>
      </c>
      <c r="Y3" s="44" t="s">
        <v>22</v>
      </c>
      <c r="Z3" s="43"/>
    </row>
    <row r="4" ht="141" hidden="1" customHeight="1" spans="1:26">
      <c r="A4" s="10">
        <v>1</v>
      </c>
      <c r="B4" s="13" t="s">
        <v>23</v>
      </c>
      <c r="C4" s="14">
        <v>1</v>
      </c>
      <c r="D4" s="14" t="s">
        <v>24</v>
      </c>
      <c r="E4" s="15">
        <v>7200</v>
      </c>
      <c r="F4" s="15">
        <v>2950</v>
      </c>
      <c r="G4" s="9" t="s">
        <v>25</v>
      </c>
      <c r="H4" s="9" t="s">
        <v>26</v>
      </c>
      <c r="I4" s="15">
        <f t="shared" ref="I4:I8" si="0">J4+K4+L4+M4</f>
        <v>1800</v>
      </c>
      <c r="J4" s="15">
        <v>1000</v>
      </c>
      <c r="K4" s="15"/>
      <c r="L4" s="15">
        <v>800</v>
      </c>
      <c r="M4" s="15"/>
      <c r="N4" s="15">
        <v>414</v>
      </c>
      <c r="O4" s="15">
        <v>450</v>
      </c>
      <c r="P4" s="15">
        <v>135</v>
      </c>
      <c r="Q4" s="15">
        <v>315</v>
      </c>
      <c r="R4" s="9"/>
      <c r="S4" s="10"/>
      <c r="T4" s="39" t="s">
        <v>27</v>
      </c>
      <c r="U4" s="39" t="s">
        <v>28</v>
      </c>
      <c r="V4" s="34"/>
      <c r="W4" s="34">
        <v>9</v>
      </c>
      <c r="X4" s="33"/>
      <c r="Y4" s="44">
        <v>300</v>
      </c>
      <c r="Z4" s="45" t="s">
        <v>29</v>
      </c>
    </row>
    <row r="5" ht="30" customHeight="1" spans="1:26">
      <c r="A5" s="10"/>
      <c r="B5" s="16" t="s">
        <v>23</v>
      </c>
      <c r="C5" s="9">
        <v>2</v>
      </c>
      <c r="D5" s="9" t="s">
        <v>30</v>
      </c>
      <c r="E5" s="9">
        <v>38068</v>
      </c>
      <c r="F5" s="9">
        <v>13306</v>
      </c>
      <c r="G5" s="9"/>
      <c r="H5" s="9" t="s">
        <v>31</v>
      </c>
      <c r="I5" s="17">
        <f t="shared" si="0"/>
        <v>300</v>
      </c>
      <c r="J5" s="17"/>
      <c r="K5" s="17"/>
      <c r="L5" s="17">
        <v>300</v>
      </c>
      <c r="M5" s="17"/>
      <c r="N5" s="17">
        <v>30</v>
      </c>
      <c r="O5" s="17">
        <v>2770</v>
      </c>
      <c r="P5" s="17">
        <f t="shared" ref="P5:P8" si="1">O5*30%</f>
        <v>831</v>
      </c>
      <c r="Q5" s="17">
        <f t="shared" ref="Q5:Q8" si="2">O5*70%</f>
        <v>1939</v>
      </c>
      <c r="R5" s="9" t="s">
        <v>32</v>
      </c>
      <c r="S5" s="10" t="s">
        <v>33</v>
      </c>
      <c r="T5" s="21" t="s">
        <v>34</v>
      </c>
      <c r="U5" s="39" t="s">
        <v>35</v>
      </c>
      <c r="V5" s="10"/>
      <c r="W5" s="10"/>
      <c r="X5" s="10"/>
      <c r="Y5" s="47"/>
      <c r="Z5" s="39"/>
    </row>
    <row r="6" ht="30" customHeight="1" spans="1:26">
      <c r="A6" s="10"/>
      <c r="B6" s="16" t="s">
        <v>23</v>
      </c>
      <c r="C6" s="9">
        <v>3</v>
      </c>
      <c r="D6" s="9" t="s">
        <v>36</v>
      </c>
      <c r="E6" s="9">
        <v>12000</v>
      </c>
      <c r="F6" s="9">
        <v>4200</v>
      </c>
      <c r="G6" s="9"/>
      <c r="H6" s="9" t="s">
        <v>31</v>
      </c>
      <c r="I6" s="17">
        <f t="shared" si="0"/>
        <v>150</v>
      </c>
      <c r="J6" s="17"/>
      <c r="K6" s="17"/>
      <c r="L6" s="17">
        <v>150</v>
      </c>
      <c r="M6" s="17"/>
      <c r="N6" s="17">
        <v>20</v>
      </c>
      <c r="O6" s="17">
        <v>850</v>
      </c>
      <c r="P6" s="17">
        <f t="shared" si="1"/>
        <v>255</v>
      </c>
      <c r="Q6" s="17">
        <f t="shared" si="2"/>
        <v>595</v>
      </c>
      <c r="R6" s="9" t="s">
        <v>37</v>
      </c>
      <c r="S6" s="10" t="s">
        <v>33</v>
      </c>
      <c r="T6" s="21" t="s">
        <v>34</v>
      </c>
      <c r="U6" s="39" t="s">
        <v>35</v>
      </c>
      <c r="V6" s="10"/>
      <c r="W6" s="10"/>
      <c r="X6" s="10"/>
      <c r="Y6" s="47"/>
      <c r="Z6" s="39"/>
    </row>
    <row r="7" ht="30" customHeight="1" spans="1:26">
      <c r="A7" s="10"/>
      <c r="B7" s="16" t="s">
        <v>23</v>
      </c>
      <c r="C7" s="9">
        <v>4</v>
      </c>
      <c r="D7" s="9" t="s">
        <v>38</v>
      </c>
      <c r="E7" s="9">
        <v>21000</v>
      </c>
      <c r="F7" s="9">
        <v>750</v>
      </c>
      <c r="G7" s="9"/>
      <c r="H7" s="9" t="s">
        <v>31</v>
      </c>
      <c r="I7" s="17">
        <f t="shared" si="0"/>
        <v>50</v>
      </c>
      <c r="J7" s="17"/>
      <c r="K7" s="17"/>
      <c r="L7" s="17">
        <v>50</v>
      </c>
      <c r="M7" s="17"/>
      <c r="N7" s="17">
        <v>10</v>
      </c>
      <c r="O7" s="17">
        <v>700</v>
      </c>
      <c r="P7" s="17">
        <f t="shared" si="1"/>
        <v>210</v>
      </c>
      <c r="Q7" s="17">
        <f t="shared" si="2"/>
        <v>490</v>
      </c>
      <c r="R7" s="9" t="s">
        <v>39</v>
      </c>
      <c r="S7" s="10" t="s">
        <v>33</v>
      </c>
      <c r="T7" s="39" t="s">
        <v>40</v>
      </c>
      <c r="U7" s="39" t="s">
        <v>35</v>
      </c>
      <c r="V7" s="10"/>
      <c r="W7" s="10"/>
      <c r="X7" s="10"/>
      <c r="Y7" s="47"/>
      <c r="Z7" s="39"/>
    </row>
    <row r="8" ht="30" customHeight="1" spans="1:26">
      <c r="A8" s="10"/>
      <c r="B8" s="16" t="s">
        <v>23</v>
      </c>
      <c r="C8" s="9">
        <v>5</v>
      </c>
      <c r="D8" s="9" t="s">
        <v>41</v>
      </c>
      <c r="E8" s="9">
        <v>6000</v>
      </c>
      <c r="F8" s="9">
        <v>2100</v>
      </c>
      <c r="G8" s="9"/>
      <c r="H8" s="9" t="s">
        <v>31</v>
      </c>
      <c r="I8" s="17">
        <f t="shared" si="0"/>
        <v>20</v>
      </c>
      <c r="J8" s="17"/>
      <c r="K8" s="17"/>
      <c r="L8" s="17">
        <v>20</v>
      </c>
      <c r="M8" s="17"/>
      <c r="N8" s="17">
        <v>5</v>
      </c>
      <c r="O8" s="17">
        <v>420</v>
      </c>
      <c r="P8" s="17">
        <f t="shared" si="1"/>
        <v>126</v>
      </c>
      <c r="Q8" s="17">
        <f t="shared" si="2"/>
        <v>294</v>
      </c>
      <c r="R8" s="9" t="s">
        <v>42</v>
      </c>
      <c r="S8" s="10" t="s">
        <v>33</v>
      </c>
      <c r="T8" s="39" t="s">
        <v>43</v>
      </c>
      <c r="U8" s="39" t="s">
        <v>35</v>
      </c>
      <c r="V8" s="10"/>
      <c r="W8" s="10"/>
      <c r="X8" s="10"/>
      <c r="Y8" s="47"/>
      <c r="Z8" s="39"/>
    </row>
    <row r="9" ht="30" hidden="1" customHeight="1" spans="1:26">
      <c r="A9" s="10">
        <v>2</v>
      </c>
      <c r="B9" s="9" t="s">
        <v>44</v>
      </c>
      <c r="C9" s="9">
        <v>1</v>
      </c>
      <c r="D9" s="17" t="s">
        <v>45</v>
      </c>
      <c r="E9" s="15">
        <v>7400</v>
      </c>
      <c r="F9" s="15">
        <v>64574</v>
      </c>
      <c r="G9" s="9" t="s">
        <v>46</v>
      </c>
      <c r="H9" s="9" t="s">
        <v>31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100</v>
      </c>
      <c r="O9" s="15">
        <v>927.9</v>
      </c>
      <c r="P9" s="15">
        <v>174.18</v>
      </c>
      <c r="Q9" s="15">
        <v>753.72</v>
      </c>
      <c r="R9" s="9"/>
      <c r="S9" s="10"/>
      <c r="T9" s="39"/>
      <c r="U9" s="40" t="s">
        <v>47</v>
      </c>
      <c r="V9" s="10"/>
      <c r="W9" s="10"/>
      <c r="X9" s="10">
        <v>9</v>
      </c>
      <c r="Y9" s="47">
        <v>70</v>
      </c>
      <c r="Z9" s="45" t="s">
        <v>48</v>
      </c>
    </row>
    <row r="10" ht="30" hidden="1" customHeight="1" spans="1:26">
      <c r="A10" s="10"/>
      <c r="B10" s="9" t="s">
        <v>44</v>
      </c>
      <c r="C10" s="9">
        <v>2</v>
      </c>
      <c r="D10" s="17" t="s">
        <v>49</v>
      </c>
      <c r="E10" s="15">
        <v>32800</v>
      </c>
      <c r="F10" s="15"/>
      <c r="G10" s="9"/>
      <c r="H10" s="9" t="s">
        <v>31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/>
      <c r="O10" s="15">
        <v>4254.75</v>
      </c>
      <c r="P10" s="15">
        <v>798.67</v>
      </c>
      <c r="Q10" s="15">
        <v>3456.08</v>
      </c>
      <c r="R10" s="9"/>
      <c r="S10" s="10"/>
      <c r="T10" s="39"/>
      <c r="U10" s="41"/>
      <c r="V10" s="10"/>
      <c r="W10" s="10"/>
      <c r="X10" s="10">
        <v>9</v>
      </c>
      <c r="Y10" s="47">
        <v>350</v>
      </c>
      <c r="Z10" s="45"/>
    </row>
    <row r="11" ht="30" hidden="1" customHeight="1" spans="1:26">
      <c r="A11" s="10"/>
      <c r="B11" s="9" t="s">
        <v>44</v>
      </c>
      <c r="C11" s="9">
        <v>3</v>
      </c>
      <c r="D11" s="17" t="s">
        <v>50</v>
      </c>
      <c r="E11" s="15">
        <v>15600</v>
      </c>
      <c r="F11" s="15"/>
      <c r="G11" s="9"/>
      <c r="H11" s="9" t="s">
        <v>31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/>
      <c r="O11" s="15">
        <v>2206.09</v>
      </c>
      <c r="P11" s="15">
        <v>414.11</v>
      </c>
      <c r="Q11" s="15">
        <v>1791.98</v>
      </c>
      <c r="R11" s="9"/>
      <c r="S11" s="10"/>
      <c r="T11" s="39"/>
      <c r="U11" s="41"/>
      <c r="V11" s="10"/>
      <c r="W11" s="10"/>
      <c r="X11" s="10">
        <v>9</v>
      </c>
      <c r="Y11" s="47">
        <v>180</v>
      </c>
      <c r="Z11" s="45"/>
    </row>
    <row r="12" ht="30" hidden="1" customHeight="1" spans="1:26">
      <c r="A12" s="10"/>
      <c r="B12" s="9" t="s">
        <v>44</v>
      </c>
      <c r="C12" s="9">
        <v>4</v>
      </c>
      <c r="D12" s="17" t="s">
        <v>51</v>
      </c>
      <c r="E12" s="15">
        <v>4320</v>
      </c>
      <c r="F12" s="15"/>
      <c r="G12" s="9"/>
      <c r="H12" s="9" t="s">
        <v>31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/>
      <c r="O12" s="15">
        <v>664.28</v>
      </c>
      <c r="P12" s="15">
        <v>124.69</v>
      </c>
      <c r="Q12" s="15">
        <v>539.59</v>
      </c>
      <c r="R12" s="9"/>
      <c r="S12" s="10"/>
      <c r="T12" s="39"/>
      <c r="U12" s="41"/>
      <c r="V12" s="10"/>
      <c r="W12" s="10"/>
      <c r="X12" s="10">
        <v>9</v>
      </c>
      <c r="Y12" s="47">
        <v>50</v>
      </c>
      <c r="Z12" s="45"/>
    </row>
    <row r="13" ht="30" hidden="1" customHeight="1" spans="1:26">
      <c r="A13" s="10"/>
      <c r="B13" s="9" t="s">
        <v>44</v>
      </c>
      <c r="C13" s="9">
        <v>5</v>
      </c>
      <c r="D13" s="17" t="s">
        <v>52</v>
      </c>
      <c r="E13" s="15">
        <v>40000</v>
      </c>
      <c r="F13" s="15"/>
      <c r="G13" s="9"/>
      <c r="H13" s="9" t="s">
        <v>31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/>
      <c r="O13" s="15">
        <v>4519.28</v>
      </c>
      <c r="P13" s="15">
        <v>848.33</v>
      </c>
      <c r="Q13" s="15">
        <v>3670.95</v>
      </c>
      <c r="R13" s="9"/>
      <c r="S13" s="10"/>
      <c r="T13" s="39"/>
      <c r="U13" s="41"/>
      <c r="V13" s="10"/>
      <c r="W13" s="10"/>
      <c r="X13" s="10">
        <v>9</v>
      </c>
      <c r="Y13" s="47">
        <v>370</v>
      </c>
      <c r="Z13" s="45"/>
    </row>
    <row r="14" ht="30" hidden="1" customHeight="1" spans="1:26">
      <c r="A14" s="10"/>
      <c r="B14" s="9" t="s">
        <v>44</v>
      </c>
      <c r="C14" s="9">
        <v>6</v>
      </c>
      <c r="D14" s="17" t="s">
        <v>53</v>
      </c>
      <c r="E14" s="15">
        <v>17840</v>
      </c>
      <c r="F14" s="15"/>
      <c r="G14" s="9"/>
      <c r="H14" s="9" t="s">
        <v>31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/>
      <c r="O14" s="15">
        <v>2060.44</v>
      </c>
      <c r="P14" s="15">
        <v>386.77</v>
      </c>
      <c r="Q14" s="15">
        <v>1673.67</v>
      </c>
      <c r="R14" s="9"/>
      <c r="S14" s="10"/>
      <c r="T14" s="39"/>
      <c r="U14" s="41"/>
      <c r="V14" s="10"/>
      <c r="W14" s="10"/>
      <c r="X14" s="10">
        <v>9</v>
      </c>
      <c r="Y14" s="47">
        <v>170</v>
      </c>
      <c r="Z14" s="45"/>
    </row>
    <row r="15" ht="30" hidden="1" customHeight="1" spans="1:26">
      <c r="A15" s="10"/>
      <c r="B15" s="9" t="s">
        <v>44</v>
      </c>
      <c r="C15" s="9">
        <v>7</v>
      </c>
      <c r="D15" s="17" t="s">
        <v>54</v>
      </c>
      <c r="E15" s="15">
        <v>4760</v>
      </c>
      <c r="F15" s="15"/>
      <c r="G15" s="9"/>
      <c r="H15" s="9" t="s">
        <v>31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/>
      <c r="O15" s="15">
        <v>441.49</v>
      </c>
      <c r="P15" s="15">
        <v>82.87</v>
      </c>
      <c r="Q15" s="15">
        <v>358.62</v>
      </c>
      <c r="R15" s="9"/>
      <c r="S15" s="10"/>
      <c r="T15" s="39"/>
      <c r="U15" s="41"/>
      <c r="V15" s="10"/>
      <c r="W15" s="10"/>
      <c r="X15" s="10">
        <v>9</v>
      </c>
      <c r="Y15" s="47">
        <v>40</v>
      </c>
      <c r="Z15" s="45"/>
    </row>
    <row r="16" ht="30" hidden="1" customHeight="1" spans="1:26">
      <c r="A16" s="10"/>
      <c r="B16" s="9" t="s">
        <v>44</v>
      </c>
      <c r="C16" s="9">
        <v>8</v>
      </c>
      <c r="D16" s="17" t="s">
        <v>55</v>
      </c>
      <c r="E16" s="15">
        <v>23935</v>
      </c>
      <c r="F16" s="15"/>
      <c r="G16" s="9"/>
      <c r="H16" s="9" t="s">
        <v>31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/>
      <c r="O16" s="15">
        <v>434.23</v>
      </c>
      <c r="P16" s="15">
        <v>81.51</v>
      </c>
      <c r="Q16" s="15">
        <v>352.72</v>
      </c>
      <c r="R16" s="9"/>
      <c r="S16" s="10"/>
      <c r="T16" s="39"/>
      <c r="U16" s="41"/>
      <c r="V16" s="10"/>
      <c r="W16" s="10"/>
      <c r="X16" s="10">
        <v>9</v>
      </c>
      <c r="Y16" s="47">
        <v>40</v>
      </c>
      <c r="Z16" s="45"/>
    </row>
    <row r="17" ht="30" hidden="1" customHeight="1" spans="1:26">
      <c r="A17" s="10"/>
      <c r="B17" s="9" t="s">
        <v>44</v>
      </c>
      <c r="C17" s="9">
        <v>9</v>
      </c>
      <c r="D17" s="17" t="s">
        <v>56</v>
      </c>
      <c r="E17" s="15" t="s">
        <v>57</v>
      </c>
      <c r="F17" s="15"/>
      <c r="G17" s="9"/>
      <c r="H17" s="9" t="s">
        <v>31</v>
      </c>
      <c r="I17" s="15">
        <v>100</v>
      </c>
      <c r="J17" s="15">
        <v>0</v>
      </c>
      <c r="K17" s="15">
        <v>0</v>
      </c>
      <c r="L17" s="15">
        <v>0</v>
      </c>
      <c r="M17" s="15">
        <v>100</v>
      </c>
      <c r="N17" s="15"/>
      <c r="O17" s="15">
        <v>13791.54</v>
      </c>
      <c r="P17" s="15">
        <v>2588.87</v>
      </c>
      <c r="Q17" s="15">
        <v>11202.67</v>
      </c>
      <c r="R17" s="9"/>
      <c r="S17" s="10"/>
      <c r="T17" s="39"/>
      <c r="U17" s="42"/>
      <c r="V17" s="10"/>
      <c r="W17" s="10"/>
      <c r="X17" s="10">
        <v>9</v>
      </c>
      <c r="Y17" s="47">
        <v>1100</v>
      </c>
      <c r="Z17" s="45"/>
    </row>
    <row r="18" ht="65" customHeight="1" spans="1:26">
      <c r="A18" s="10"/>
      <c r="B18" s="9" t="s">
        <v>44</v>
      </c>
      <c r="C18" s="17">
        <v>10</v>
      </c>
      <c r="D18" s="17" t="s">
        <v>58</v>
      </c>
      <c r="E18" s="17">
        <v>23906</v>
      </c>
      <c r="F18" s="17" t="s">
        <v>57</v>
      </c>
      <c r="G18" s="17" t="s">
        <v>57</v>
      </c>
      <c r="H18" s="17"/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/>
      <c r="O18" s="17">
        <v>3724.7</v>
      </c>
      <c r="P18" s="17">
        <v>0</v>
      </c>
      <c r="Q18" s="17">
        <v>3724.7</v>
      </c>
      <c r="R18" s="17"/>
      <c r="S18" s="10" t="s">
        <v>33</v>
      </c>
      <c r="T18" s="39" t="s">
        <v>59</v>
      </c>
      <c r="U18" s="39" t="s">
        <v>35</v>
      </c>
      <c r="V18" s="10"/>
      <c r="W18" s="10"/>
      <c r="X18" s="10"/>
      <c r="Y18" s="47"/>
      <c r="Z18" s="39"/>
    </row>
    <row r="19" ht="146" hidden="1" customHeight="1" spans="1:26">
      <c r="A19" s="10">
        <v>3</v>
      </c>
      <c r="B19" s="9" t="s">
        <v>60</v>
      </c>
      <c r="C19" s="9">
        <v>1</v>
      </c>
      <c r="D19" s="9" t="s">
        <v>61</v>
      </c>
      <c r="E19" s="15">
        <v>37724.03</v>
      </c>
      <c r="F19" s="15">
        <v>15000</v>
      </c>
      <c r="G19" s="9" t="s">
        <v>62</v>
      </c>
      <c r="H19" s="9" t="s">
        <v>63</v>
      </c>
      <c r="I19" s="15">
        <v>3000</v>
      </c>
      <c r="J19" s="15">
        <v>2500</v>
      </c>
      <c r="K19" s="15"/>
      <c r="L19" s="15">
        <v>500</v>
      </c>
      <c r="M19" s="15"/>
      <c r="N19" s="15">
        <v>103</v>
      </c>
      <c r="O19" s="15">
        <v>7500</v>
      </c>
      <c r="P19" s="15">
        <v>1000</v>
      </c>
      <c r="Q19" s="15">
        <v>6500</v>
      </c>
      <c r="R19" s="9" t="s">
        <v>64</v>
      </c>
      <c r="S19" s="10"/>
      <c r="T19" s="39" t="s">
        <v>65</v>
      </c>
      <c r="U19" s="39" t="s">
        <v>66</v>
      </c>
      <c r="V19" s="10"/>
      <c r="W19" s="10"/>
      <c r="X19" s="10">
        <v>9</v>
      </c>
      <c r="Y19" s="47">
        <v>800</v>
      </c>
      <c r="Z19" s="45" t="s">
        <v>67</v>
      </c>
    </row>
    <row r="20" ht="47" customHeight="1" spans="1:26">
      <c r="A20" s="10">
        <v>4</v>
      </c>
      <c r="B20" s="10" t="s">
        <v>68</v>
      </c>
      <c r="C20" s="9">
        <v>1</v>
      </c>
      <c r="D20" s="9" t="s">
        <v>69</v>
      </c>
      <c r="E20" s="9">
        <v>12000</v>
      </c>
      <c r="F20" s="9">
        <v>3800</v>
      </c>
      <c r="G20" s="9" t="s">
        <v>70</v>
      </c>
      <c r="H20" s="9" t="s">
        <v>71</v>
      </c>
      <c r="I20" s="17">
        <v>3500</v>
      </c>
      <c r="J20" s="17">
        <v>0</v>
      </c>
      <c r="K20" s="17">
        <v>0</v>
      </c>
      <c r="L20" s="17">
        <v>3500</v>
      </c>
      <c r="M20" s="17">
        <v>0</v>
      </c>
      <c r="N20" s="17">
        <v>3517</v>
      </c>
      <c r="O20" s="17">
        <v>3800</v>
      </c>
      <c r="P20" s="17">
        <v>283</v>
      </c>
      <c r="Q20" s="17">
        <v>3800</v>
      </c>
      <c r="R20" s="9"/>
      <c r="S20" s="10" t="s">
        <v>33</v>
      </c>
      <c r="T20" s="39" t="s">
        <v>72</v>
      </c>
      <c r="U20" s="39" t="s">
        <v>35</v>
      </c>
      <c r="V20" s="10"/>
      <c r="W20" s="10"/>
      <c r="X20" s="10"/>
      <c r="Y20" s="47"/>
      <c r="Z20" s="39"/>
    </row>
    <row r="21" ht="41" customHeight="1" spans="1:26">
      <c r="A21" s="10"/>
      <c r="B21" s="10" t="s">
        <v>68</v>
      </c>
      <c r="C21" s="9">
        <v>2</v>
      </c>
      <c r="D21" s="9" t="s">
        <v>73</v>
      </c>
      <c r="E21" s="9">
        <v>1200</v>
      </c>
      <c r="F21" s="9"/>
      <c r="G21" s="9"/>
      <c r="H21" s="9" t="s">
        <v>71</v>
      </c>
      <c r="I21" s="17">
        <v>350</v>
      </c>
      <c r="J21" s="17">
        <v>0</v>
      </c>
      <c r="K21" s="17">
        <v>0</v>
      </c>
      <c r="L21" s="17">
        <v>350</v>
      </c>
      <c r="M21" s="17">
        <v>0</v>
      </c>
      <c r="N21" s="17">
        <v>296</v>
      </c>
      <c r="O21" s="17">
        <v>425</v>
      </c>
      <c r="P21" s="17">
        <v>129</v>
      </c>
      <c r="Q21" s="17">
        <v>425</v>
      </c>
      <c r="R21" s="9"/>
      <c r="S21" s="10" t="s">
        <v>33</v>
      </c>
      <c r="T21" s="39" t="s">
        <v>74</v>
      </c>
      <c r="U21" s="39" t="s">
        <v>35</v>
      </c>
      <c r="V21" s="10"/>
      <c r="W21" s="10"/>
      <c r="X21" s="10"/>
      <c r="Y21" s="47"/>
      <c r="Z21" s="39"/>
    </row>
    <row r="22" ht="134" customHeight="1" spans="1:26">
      <c r="A22" s="10">
        <v>5</v>
      </c>
      <c r="B22" s="10" t="s">
        <v>75</v>
      </c>
      <c r="C22" s="9">
        <v>1</v>
      </c>
      <c r="D22" s="43" t="s">
        <v>76</v>
      </c>
      <c r="E22" s="43">
        <v>16089</v>
      </c>
      <c r="F22" s="43">
        <v>3405</v>
      </c>
      <c r="G22" s="43" t="s">
        <v>77</v>
      </c>
      <c r="H22" s="9" t="s">
        <v>63</v>
      </c>
      <c r="I22" s="17">
        <v>2000</v>
      </c>
      <c r="J22" s="17">
        <v>2000</v>
      </c>
      <c r="K22" s="17">
        <v>0</v>
      </c>
      <c r="L22" s="17">
        <v>405</v>
      </c>
      <c r="M22" s="17"/>
      <c r="N22" s="17">
        <v>800</v>
      </c>
      <c r="O22" s="17">
        <v>1405</v>
      </c>
      <c r="P22" s="17">
        <v>405</v>
      </c>
      <c r="Q22" s="17">
        <v>1000</v>
      </c>
      <c r="R22" s="9"/>
      <c r="S22" s="10" t="s">
        <v>33</v>
      </c>
      <c r="T22" s="39" t="s">
        <v>78</v>
      </c>
      <c r="U22" s="39" t="s">
        <v>79</v>
      </c>
      <c r="V22" s="10"/>
      <c r="W22" s="10"/>
      <c r="X22" s="10"/>
      <c r="Y22" s="47"/>
      <c r="Z22" s="39"/>
    </row>
    <row r="23" ht="30" hidden="1" customHeight="1" spans="1:26">
      <c r="A23" s="10">
        <v>6</v>
      </c>
      <c r="B23" s="9" t="s">
        <v>80</v>
      </c>
      <c r="C23" s="9">
        <v>1</v>
      </c>
      <c r="D23" s="9" t="s">
        <v>81</v>
      </c>
      <c r="E23" s="15">
        <v>45636</v>
      </c>
      <c r="F23" s="15">
        <v>23198</v>
      </c>
      <c r="G23" s="9" t="s">
        <v>82</v>
      </c>
      <c r="H23" s="9" t="s">
        <v>31</v>
      </c>
      <c r="I23" s="15">
        <v>3851</v>
      </c>
      <c r="J23" s="15">
        <v>3500</v>
      </c>
      <c r="K23" s="15">
        <v>0</v>
      </c>
      <c r="L23" s="15">
        <v>351</v>
      </c>
      <c r="M23" s="15">
        <v>0</v>
      </c>
      <c r="N23" s="15">
        <v>185</v>
      </c>
      <c r="O23" s="15">
        <v>1029</v>
      </c>
      <c r="P23" s="15">
        <v>0</v>
      </c>
      <c r="Q23" s="15">
        <v>1029</v>
      </c>
      <c r="R23" s="9" t="s">
        <v>83</v>
      </c>
      <c r="S23" s="10"/>
      <c r="T23" s="39" t="s">
        <v>84</v>
      </c>
      <c r="U23" s="39" t="s">
        <v>85</v>
      </c>
      <c r="V23" s="10"/>
      <c r="W23" s="10">
        <v>9</v>
      </c>
      <c r="X23" s="10"/>
      <c r="Y23" s="47">
        <v>1000</v>
      </c>
      <c r="Z23" s="39"/>
    </row>
    <row r="24" ht="30" hidden="1" customHeight="1" spans="1:26">
      <c r="A24" s="10"/>
      <c r="B24" s="9" t="s">
        <v>80</v>
      </c>
      <c r="C24" s="9">
        <v>2</v>
      </c>
      <c r="D24" s="9" t="s">
        <v>86</v>
      </c>
      <c r="E24" s="15">
        <v>16927</v>
      </c>
      <c r="F24" s="15">
        <v>1300</v>
      </c>
      <c r="G24" s="9" t="s">
        <v>82</v>
      </c>
      <c r="H24" s="9" t="s">
        <v>87</v>
      </c>
      <c r="I24" s="15">
        <v>143</v>
      </c>
      <c r="J24" s="15">
        <v>0</v>
      </c>
      <c r="K24" s="15">
        <v>0</v>
      </c>
      <c r="L24" s="15">
        <v>143</v>
      </c>
      <c r="M24" s="15">
        <v>0</v>
      </c>
      <c r="N24" s="15">
        <v>50</v>
      </c>
      <c r="O24" s="15">
        <v>1157</v>
      </c>
      <c r="P24" s="15">
        <v>520</v>
      </c>
      <c r="Q24" s="15">
        <v>637</v>
      </c>
      <c r="R24" s="9" t="s">
        <v>88</v>
      </c>
      <c r="S24" s="10"/>
      <c r="T24" s="39" t="s">
        <v>89</v>
      </c>
      <c r="U24" s="39" t="s">
        <v>90</v>
      </c>
      <c r="V24" s="10"/>
      <c r="W24" s="10">
        <v>9</v>
      </c>
      <c r="X24" s="10"/>
      <c r="Y24" s="47">
        <v>300</v>
      </c>
      <c r="Z24" s="39"/>
    </row>
    <row r="25" ht="44" hidden="1" customHeight="1" spans="1:26">
      <c r="A25" s="10">
        <v>7</v>
      </c>
      <c r="B25" s="9" t="s">
        <v>91</v>
      </c>
      <c r="C25" s="9">
        <v>1</v>
      </c>
      <c r="D25" s="9" t="s">
        <v>92</v>
      </c>
      <c r="E25" s="15">
        <v>17500</v>
      </c>
      <c r="F25" s="15">
        <v>8800</v>
      </c>
      <c r="G25" s="9" t="s">
        <v>93</v>
      </c>
      <c r="H25" s="9" t="s">
        <v>94</v>
      </c>
      <c r="I25" s="15">
        <v>1400</v>
      </c>
      <c r="J25" s="15">
        <v>1000</v>
      </c>
      <c r="K25" s="15"/>
      <c r="L25" s="15">
        <v>400</v>
      </c>
      <c r="M25" s="15"/>
      <c r="N25" s="15">
        <v>400</v>
      </c>
      <c r="O25" s="15">
        <v>4220</v>
      </c>
      <c r="P25" s="15">
        <v>3220</v>
      </c>
      <c r="Q25" s="15">
        <v>1000</v>
      </c>
      <c r="R25" s="9"/>
      <c r="S25" s="10"/>
      <c r="T25" s="39" t="s">
        <v>95</v>
      </c>
      <c r="U25" s="39" t="s">
        <v>96</v>
      </c>
      <c r="V25" s="10"/>
      <c r="W25" s="10">
        <v>9</v>
      </c>
      <c r="X25" s="10"/>
      <c r="Y25" s="47">
        <v>800</v>
      </c>
      <c r="Z25" s="39"/>
    </row>
    <row r="26" ht="30" customHeight="1" spans="1:26">
      <c r="A26" s="10">
        <v>8</v>
      </c>
      <c r="B26" s="9" t="s">
        <v>97</v>
      </c>
      <c r="C26" s="9">
        <v>1</v>
      </c>
      <c r="D26" s="9" t="s">
        <v>98</v>
      </c>
      <c r="E26" s="9">
        <v>31109</v>
      </c>
      <c r="F26" s="9" t="s">
        <v>99</v>
      </c>
      <c r="G26" s="9" t="s">
        <v>100</v>
      </c>
      <c r="H26" s="9" t="s">
        <v>71</v>
      </c>
      <c r="I26" s="17">
        <v>85504.65</v>
      </c>
      <c r="J26" s="17">
        <v>14381</v>
      </c>
      <c r="K26" s="17">
        <v>20550</v>
      </c>
      <c r="L26" s="17">
        <v>25913.5</v>
      </c>
      <c r="M26" s="17" t="s">
        <v>101</v>
      </c>
      <c r="N26" s="17">
        <v>92210.4</v>
      </c>
      <c r="O26" s="17">
        <v>1256</v>
      </c>
      <c r="P26" s="17">
        <v>56</v>
      </c>
      <c r="Q26" s="17">
        <v>1200</v>
      </c>
      <c r="R26" s="9" t="s">
        <v>102</v>
      </c>
      <c r="S26" s="10" t="s">
        <v>33</v>
      </c>
      <c r="T26" s="39" t="s">
        <v>103</v>
      </c>
      <c r="U26" s="39" t="s">
        <v>35</v>
      </c>
      <c r="V26" s="10"/>
      <c r="W26" s="10"/>
      <c r="X26" s="10"/>
      <c r="Y26" s="47"/>
      <c r="Z26" s="39"/>
    </row>
    <row r="27" ht="30" customHeight="1" spans="1:26">
      <c r="A27" s="10"/>
      <c r="B27" s="9" t="s">
        <v>97</v>
      </c>
      <c r="C27" s="9">
        <v>2</v>
      </c>
      <c r="D27" s="9" t="s">
        <v>104</v>
      </c>
      <c r="E27" s="9">
        <v>19785</v>
      </c>
      <c r="F27" s="9"/>
      <c r="G27" s="9"/>
      <c r="H27" s="9"/>
      <c r="I27" s="17"/>
      <c r="J27" s="17"/>
      <c r="K27" s="17"/>
      <c r="L27" s="17"/>
      <c r="M27" s="17"/>
      <c r="N27" s="17"/>
      <c r="O27" s="17">
        <v>727</v>
      </c>
      <c r="P27" s="17">
        <v>27</v>
      </c>
      <c r="Q27" s="17">
        <v>700</v>
      </c>
      <c r="R27" s="9"/>
      <c r="S27" s="10" t="s">
        <v>33</v>
      </c>
      <c r="T27" s="39"/>
      <c r="U27" s="39" t="s">
        <v>35</v>
      </c>
      <c r="V27" s="10"/>
      <c r="W27" s="10"/>
      <c r="X27" s="10"/>
      <c r="Y27" s="47"/>
      <c r="Z27" s="39"/>
    </row>
    <row r="28" ht="30" customHeight="1" spans="1:26">
      <c r="A28" s="10"/>
      <c r="B28" s="9" t="s">
        <v>97</v>
      </c>
      <c r="C28" s="9">
        <v>3</v>
      </c>
      <c r="D28" s="9" t="s">
        <v>105</v>
      </c>
      <c r="E28" s="9">
        <v>89810.8</v>
      </c>
      <c r="F28" s="9"/>
      <c r="G28" s="9"/>
      <c r="H28" s="9"/>
      <c r="I28" s="17"/>
      <c r="J28" s="17"/>
      <c r="K28" s="17"/>
      <c r="L28" s="17"/>
      <c r="M28" s="17"/>
      <c r="N28" s="17"/>
      <c r="O28" s="17">
        <v>4722</v>
      </c>
      <c r="P28" s="17">
        <v>22</v>
      </c>
      <c r="Q28" s="17">
        <v>4700</v>
      </c>
      <c r="R28" s="9"/>
      <c r="S28" s="10" t="s">
        <v>33</v>
      </c>
      <c r="T28" s="39"/>
      <c r="U28" s="39" t="s">
        <v>35</v>
      </c>
      <c r="V28" s="10"/>
      <c r="W28" s="10"/>
      <c r="X28" s="10"/>
      <c r="Y28" s="47"/>
      <c r="Z28" s="39"/>
    </row>
    <row r="29" ht="30" hidden="1" customHeight="1" spans="1:26">
      <c r="A29" s="10"/>
      <c r="B29" s="9" t="s">
        <v>97</v>
      </c>
      <c r="C29" s="9">
        <v>4</v>
      </c>
      <c r="D29" s="9" t="s">
        <v>106</v>
      </c>
      <c r="E29" s="15">
        <v>43896</v>
      </c>
      <c r="F29" s="15" t="s">
        <v>107</v>
      </c>
      <c r="G29" s="9" t="s">
        <v>108</v>
      </c>
      <c r="H29" s="9" t="s">
        <v>63</v>
      </c>
      <c r="I29" s="15">
        <v>315</v>
      </c>
      <c r="J29" s="15">
        <v>315</v>
      </c>
      <c r="K29" s="15">
        <v>0</v>
      </c>
      <c r="L29" s="15">
        <v>0</v>
      </c>
      <c r="M29" s="15">
        <v>0</v>
      </c>
      <c r="N29" s="15">
        <v>0</v>
      </c>
      <c r="O29" s="15">
        <v>4950</v>
      </c>
      <c r="P29" s="15">
        <v>50</v>
      </c>
      <c r="Q29" s="15">
        <v>4900</v>
      </c>
      <c r="R29" s="9"/>
      <c r="S29" s="10"/>
      <c r="T29" s="39" t="s">
        <v>109</v>
      </c>
      <c r="U29" s="39" t="s">
        <v>110</v>
      </c>
      <c r="V29" s="10"/>
      <c r="W29" s="10"/>
      <c r="X29" s="10">
        <v>9</v>
      </c>
      <c r="Y29" s="47">
        <v>500</v>
      </c>
      <c r="Z29" s="39"/>
    </row>
    <row r="30" ht="39" customHeight="1" spans="1:26">
      <c r="A30" s="10">
        <v>9</v>
      </c>
      <c r="B30" s="9" t="s">
        <v>111</v>
      </c>
      <c r="C30" s="9">
        <v>1</v>
      </c>
      <c r="D30" s="9" t="s">
        <v>112</v>
      </c>
      <c r="E30" s="9">
        <v>18541</v>
      </c>
      <c r="F30" s="9">
        <v>5250</v>
      </c>
      <c r="G30" s="9" t="s">
        <v>70</v>
      </c>
      <c r="H30" s="9" t="s">
        <v>71</v>
      </c>
      <c r="I30" s="17">
        <v>4006.38</v>
      </c>
      <c r="J30" s="17">
        <v>3966.21</v>
      </c>
      <c r="K30" s="17">
        <v>0</v>
      </c>
      <c r="L30" s="17">
        <v>40.17</v>
      </c>
      <c r="M30" s="17">
        <v>0</v>
      </c>
      <c r="N30" s="17">
        <v>4006.38</v>
      </c>
      <c r="O30" s="17">
        <v>1500</v>
      </c>
      <c r="P30" s="17">
        <v>250</v>
      </c>
      <c r="Q30" s="17">
        <v>1250</v>
      </c>
      <c r="R30" s="9"/>
      <c r="S30" s="10" t="s">
        <v>33</v>
      </c>
      <c r="T30" s="39" t="s">
        <v>72</v>
      </c>
      <c r="U30" s="39" t="s">
        <v>35</v>
      </c>
      <c r="V30" s="10"/>
      <c r="W30" s="10"/>
      <c r="X30" s="10"/>
      <c r="Y30" s="47"/>
      <c r="Z30" s="39"/>
    </row>
    <row r="31" ht="45" customHeight="1" spans="1:26">
      <c r="A31" s="10"/>
      <c r="B31" s="9" t="s">
        <v>111</v>
      </c>
      <c r="C31" s="9">
        <v>2</v>
      </c>
      <c r="D31" s="9" t="s">
        <v>113</v>
      </c>
      <c r="E31" s="9">
        <v>4000</v>
      </c>
      <c r="F31" s="9">
        <v>3200</v>
      </c>
      <c r="G31" s="9" t="s">
        <v>114</v>
      </c>
      <c r="H31" s="9" t="s">
        <v>31</v>
      </c>
      <c r="I31" s="17">
        <v>50</v>
      </c>
      <c r="J31" s="17">
        <v>0</v>
      </c>
      <c r="K31" s="17">
        <v>0</v>
      </c>
      <c r="L31" s="17">
        <v>50</v>
      </c>
      <c r="M31" s="17">
        <v>0</v>
      </c>
      <c r="N31" s="17">
        <v>10</v>
      </c>
      <c r="O31" s="17">
        <v>3000</v>
      </c>
      <c r="P31" s="17">
        <v>400</v>
      </c>
      <c r="Q31" s="17">
        <v>2600</v>
      </c>
      <c r="R31" s="9"/>
      <c r="S31" s="10" t="s">
        <v>33</v>
      </c>
      <c r="T31" s="39" t="s">
        <v>34</v>
      </c>
      <c r="U31" s="39" t="s">
        <v>35</v>
      </c>
      <c r="V31" s="10"/>
      <c r="W31" s="10"/>
      <c r="X31" s="10"/>
      <c r="Y31" s="47"/>
      <c r="Z31" s="39"/>
    </row>
    <row r="32" ht="30" customHeight="1" spans="1:26">
      <c r="A32" s="10"/>
      <c r="B32" s="9" t="s">
        <v>111</v>
      </c>
      <c r="C32" s="9">
        <v>3</v>
      </c>
      <c r="D32" s="9" t="s">
        <v>115</v>
      </c>
      <c r="E32" s="9">
        <v>2500</v>
      </c>
      <c r="F32" s="9">
        <v>720</v>
      </c>
      <c r="G32" s="9" t="s">
        <v>116</v>
      </c>
      <c r="H32" s="9" t="s">
        <v>117</v>
      </c>
      <c r="I32" s="17">
        <v>90</v>
      </c>
      <c r="J32" s="17">
        <v>0</v>
      </c>
      <c r="K32" s="17">
        <v>0</v>
      </c>
      <c r="L32" s="17">
        <v>90</v>
      </c>
      <c r="M32" s="17">
        <v>0</v>
      </c>
      <c r="N32" s="17">
        <v>60</v>
      </c>
      <c r="O32" s="17">
        <v>660</v>
      </c>
      <c r="P32" s="17">
        <v>60</v>
      </c>
      <c r="Q32" s="17">
        <v>600</v>
      </c>
      <c r="R32" s="9"/>
      <c r="S32" s="10" t="s">
        <v>33</v>
      </c>
      <c r="T32" s="39" t="s">
        <v>118</v>
      </c>
      <c r="U32" s="39" t="s">
        <v>35</v>
      </c>
      <c r="V32" s="10"/>
      <c r="W32" s="10"/>
      <c r="X32" s="10"/>
      <c r="Y32" s="47"/>
      <c r="Z32" s="39"/>
    </row>
    <row r="33" ht="30" customHeight="1" spans="1:26">
      <c r="A33" s="10"/>
      <c r="B33" s="9" t="s">
        <v>111</v>
      </c>
      <c r="C33" s="9">
        <v>4</v>
      </c>
      <c r="D33" s="43" t="s">
        <v>119</v>
      </c>
      <c r="E33" s="9">
        <v>8600</v>
      </c>
      <c r="F33" s="9">
        <v>714</v>
      </c>
      <c r="G33" s="9" t="s">
        <v>120</v>
      </c>
      <c r="H33" s="9" t="s">
        <v>31</v>
      </c>
      <c r="I33" s="17">
        <v>114</v>
      </c>
      <c r="J33" s="17">
        <v>105.72</v>
      </c>
      <c r="K33" s="17">
        <v>0</v>
      </c>
      <c r="L33" s="17">
        <v>114</v>
      </c>
      <c r="M33" s="17">
        <v>0</v>
      </c>
      <c r="N33" s="17">
        <v>90</v>
      </c>
      <c r="O33" s="17">
        <v>600</v>
      </c>
      <c r="P33" s="17">
        <v>100</v>
      </c>
      <c r="Q33" s="17">
        <v>500</v>
      </c>
      <c r="R33" s="9" t="s">
        <v>121</v>
      </c>
      <c r="S33" s="10" t="s">
        <v>33</v>
      </c>
      <c r="T33" s="39"/>
      <c r="U33" s="39" t="s">
        <v>35</v>
      </c>
      <c r="V33" s="10"/>
      <c r="W33" s="10"/>
      <c r="X33" s="10"/>
      <c r="Y33" s="47"/>
      <c r="Z33" s="39"/>
    </row>
    <row r="34" ht="30" customHeight="1" spans="1:26">
      <c r="A34" s="10"/>
      <c r="B34" s="9" t="s">
        <v>111</v>
      </c>
      <c r="C34" s="9">
        <v>5</v>
      </c>
      <c r="D34" s="9" t="s">
        <v>122</v>
      </c>
      <c r="E34" s="9">
        <v>6000</v>
      </c>
      <c r="F34" s="9">
        <v>360</v>
      </c>
      <c r="G34" s="9" t="s">
        <v>123</v>
      </c>
      <c r="H34" s="9" t="s">
        <v>31</v>
      </c>
      <c r="I34" s="17">
        <v>60</v>
      </c>
      <c r="J34" s="17">
        <v>0</v>
      </c>
      <c r="K34" s="17">
        <v>0</v>
      </c>
      <c r="L34" s="17">
        <v>60</v>
      </c>
      <c r="M34" s="17">
        <v>0</v>
      </c>
      <c r="N34" s="17">
        <v>60</v>
      </c>
      <c r="O34" s="17">
        <v>300</v>
      </c>
      <c r="P34" s="17">
        <v>50</v>
      </c>
      <c r="Q34" s="17">
        <v>250</v>
      </c>
      <c r="R34" s="9" t="s">
        <v>124</v>
      </c>
      <c r="S34" s="10" t="s">
        <v>33</v>
      </c>
      <c r="T34" s="39"/>
      <c r="U34" s="39" t="s">
        <v>35</v>
      </c>
      <c r="V34" s="10"/>
      <c r="W34" s="10"/>
      <c r="X34" s="10"/>
      <c r="Y34" s="47"/>
      <c r="Z34" s="39"/>
    </row>
    <row r="35" ht="70" customHeight="1" spans="1:26">
      <c r="A35" s="10">
        <v>10</v>
      </c>
      <c r="B35" s="9" t="s">
        <v>125</v>
      </c>
      <c r="C35" s="9">
        <v>1</v>
      </c>
      <c r="D35" s="84" t="s">
        <v>126</v>
      </c>
      <c r="E35" s="85">
        <v>18950</v>
      </c>
      <c r="F35" s="85">
        <v>7009.93</v>
      </c>
      <c r="G35" s="84" t="s">
        <v>70</v>
      </c>
      <c r="H35" s="84" t="s">
        <v>63</v>
      </c>
      <c r="I35" s="85">
        <v>7009</v>
      </c>
      <c r="J35" s="85">
        <v>2000</v>
      </c>
      <c r="K35" s="85">
        <v>0</v>
      </c>
      <c r="L35" s="85">
        <v>2909</v>
      </c>
      <c r="M35" s="85">
        <v>2100</v>
      </c>
      <c r="N35" s="85">
        <v>181</v>
      </c>
      <c r="O35" s="85">
        <v>5000</v>
      </c>
      <c r="P35" s="85">
        <v>2500</v>
      </c>
      <c r="Q35" s="85">
        <v>500</v>
      </c>
      <c r="R35" s="84" t="s">
        <v>127</v>
      </c>
      <c r="S35" s="10" t="s">
        <v>33</v>
      </c>
      <c r="T35" s="39" t="s">
        <v>128</v>
      </c>
      <c r="U35" s="39" t="s">
        <v>35</v>
      </c>
      <c r="V35" s="10"/>
      <c r="W35" s="10"/>
      <c r="X35" s="10"/>
      <c r="Y35" s="47"/>
      <c r="Z35" s="39"/>
    </row>
    <row r="36" ht="30" customHeight="1" spans="1:26">
      <c r="A36" s="10"/>
      <c r="B36" s="9" t="s">
        <v>125</v>
      </c>
      <c r="C36" s="9">
        <v>2</v>
      </c>
      <c r="D36" s="9" t="s">
        <v>129</v>
      </c>
      <c r="E36" s="9">
        <v>25000</v>
      </c>
      <c r="F36" s="9" t="s">
        <v>130</v>
      </c>
      <c r="G36" s="9" t="s">
        <v>131</v>
      </c>
      <c r="H36" s="9" t="s">
        <v>31</v>
      </c>
      <c r="I36" s="86">
        <v>0</v>
      </c>
      <c r="J36" s="86">
        <v>0</v>
      </c>
      <c r="K36" s="86">
        <v>0</v>
      </c>
      <c r="L36" s="86">
        <v>0</v>
      </c>
      <c r="M36" s="86">
        <v>0</v>
      </c>
      <c r="N36" s="86">
        <v>0</v>
      </c>
      <c r="O36" s="86">
        <v>500</v>
      </c>
      <c r="P36" s="86">
        <v>0</v>
      </c>
      <c r="Q36" s="86">
        <v>500</v>
      </c>
      <c r="R36" s="9" t="s">
        <v>132</v>
      </c>
      <c r="S36" s="10" t="s">
        <v>33</v>
      </c>
      <c r="T36" s="39" t="s">
        <v>133</v>
      </c>
      <c r="U36" s="39" t="s">
        <v>35</v>
      </c>
      <c r="V36" s="10"/>
      <c r="W36" s="10"/>
      <c r="X36" s="10"/>
      <c r="Y36" s="47"/>
      <c r="Z36" s="39"/>
    </row>
    <row r="37" ht="30" customHeight="1" spans="1:26">
      <c r="A37" s="10"/>
      <c r="B37" s="9" t="s">
        <v>125</v>
      </c>
      <c r="C37" s="9">
        <v>3</v>
      </c>
      <c r="D37" s="9" t="s">
        <v>134</v>
      </c>
      <c r="E37" s="9" t="s">
        <v>135</v>
      </c>
      <c r="F37" s="9" t="s">
        <v>136</v>
      </c>
      <c r="G37" s="9" t="s">
        <v>131</v>
      </c>
      <c r="H37" s="9" t="s">
        <v>31</v>
      </c>
      <c r="I37" s="86">
        <v>0</v>
      </c>
      <c r="J37" s="86">
        <v>0</v>
      </c>
      <c r="K37" s="86">
        <v>0</v>
      </c>
      <c r="L37" s="86">
        <v>0</v>
      </c>
      <c r="M37" s="86">
        <v>0</v>
      </c>
      <c r="N37" s="86">
        <v>0</v>
      </c>
      <c r="O37" s="86">
        <v>200</v>
      </c>
      <c r="P37" s="86">
        <v>0</v>
      </c>
      <c r="Q37" s="86">
        <v>200</v>
      </c>
      <c r="R37" s="9" t="s">
        <v>137</v>
      </c>
      <c r="S37" s="10" t="s">
        <v>33</v>
      </c>
      <c r="T37" s="39"/>
      <c r="U37" s="39" t="s">
        <v>35</v>
      </c>
      <c r="V37" s="10"/>
      <c r="W37" s="10"/>
      <c r="X37" s="10"/>
      <c r="Y37" s="47"/>
      <c r="Z37" s="39"/>
    </row>
    <row r="38" ht="30" customHeight="1" spans="1:26">
      <c r="A38" s="10"/>
      <c r="B38" s="9" t="s">
        <v>125</v>
      </c>
      <c r="C38" s="9">
        <v>4</v>
      </c>
      <c r="D38" s="9" t="s">
        <v>138</v>
      </c>
      <c r="E38" s="9">
        <v>20000</v>
      </c>
      <c r="F38" s="9" t="s">
        <v>139</v>
      </c>
      <c r="G38" s="9" t="s">
        <v>131</v>
      </c>
      <c r="H38" s="9" t="s">
        <v>31</v>
      </c>
      <c r="I38" s="86">
        <v>0</v>
      </c>
      <c r="J38" s="86">
        <v>0</v>
      </c>
      <c r="K38" s="86">
        <v>0</v>
      </c>
      <c r="L38" s="86">
        <v>0</v>
      </c>
      <c r="M38" s="86">
        <v>0</v>
      </c>
      <c r="N38" s="86">
        <v>0</v>
      </c>
      <c r="O38" s="86">
        <v>500</v>
      </c>
      <c r="P38" s="86">
        <v>0</v>
      </c>
      <c r="Q38" s="86">
        <v>500</v>
      </c>
      <c r="R38" s="9" t="s">
        <v>132</v>
      </c>
      <c r="S38" s="10" t="s">
        <v>33</v>
      </c>
      <c r="T38" s="39"/>
      <c r="U38" s="39" t="s">
        <v>35</v>
      </c>
      <c r="V38" s="10"/>
      <c r="W38" s="10"/>
      <c r="X38" s="10"/>
      <c r="Y38" s="47"/>
      <c r="Z38" s="39"/>
    </row>
    <row r="39" ht="30" customHeight="1" spans="1:26">
      <c r="A39" s="10">
        <v>11</v>
      </c>
      <c r="B39" s="9" t="s">
        <v>140</v>
      </c>
      <c r="C39" s="9">
        <v>1</v>
      </c>
      <c r="D39" s="9" t="s">
        <v>141</v>
      </c>
      <c r="E39" s="9">
        <v>20000</v>
      </c>
      <c r="F39" s="9">
        <v>5720</v>
      </c>
      <c r="G39" s="9"/>
      <c r="H39" s="9" t="s">
        <v>31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2002</v>
      </c>
      <c r="P39" s="17">
        <v>600.6</v>
      </c>
      <c r="Q39" s="17">
        <v>1401.4</v>
      </c>
      <c r="R39" s="9"/>
      <c r="S39" s="10" t="s">
        <v>33</v>
      </c>
      <c r="T39" s="39" t="s">
        <v>34</v>
      </c>
      <c r="U39" s="39" t="s">
        <v>35</v>
      </c>
      <c r="V39" s="10"/>
      <c r="W39" s="10"/>
      <c r="X39" s="10"/>
      <c r="Y39" s="47"/>
      <c r="Z39" s="39"/>
    </row>
    <row r="40" ht="30" customHeight="1" spans="1:26">
      <c r="A40" s="10"/>
      <c r="B40" s="9" t="s">
        <v>140</v>
      </c>
      <c r="C40" s="9">
        <v>2</v>
      </c>
      <c r="D40" s="9" t="s">
        <v>142</v>
      </c>
      <c r="E40" s="9">
        <v>15000</v>
      </c>
      <c r="F40" s="9">
        <v>4290</v>
      </c>
      <c r="G40" s="9"/>
      <c r="H40" s="9" t="s">
        <v>31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1072.5</v>
      </c>
      <c r="P40" s="17">
        <v>321.75</v>
      </c>
      <c r="Q40" s="17">
        <v>750.75</v>
      </c>
      <c r="R40" s="9"/>
      <c r="S40" s="10" t="s">
        <v>33</v>
      </c>
      <c r="T40" s="39"/>
      <c r="U40" s="39" t="s">
        <v>35</v>
      </c>
      <c r="V40" s="10"/>
      <c r="W40" s="10"/>
      <c r="X40" s="10"/>
      <c r="Y40" s="47"/>
      <c r="Z40" s="39"/>
    </row>
    <row r="41" ht="30" hidden="1" customHeight="1" spans="1:26">
      <c r="A41" s="10">
        <v>12</v>
      </c>
      <c r="B41" s="10" t="s">
        <v>143</v>
      </c>
      <c r="C41" s="9">
        <v>1</v>
      </c>
      <c r="D41" s="9" t="s">
        <v>144</v>
      </c>
      <c r="E41" s="15">
        <v>47500</v>
      </c>
      <c r="F41" s="15"/>
      <c r="G41" s="9"/>
      <c r="H41" s="9" t="s">
        <v>63</v>
      </c>
      <c r="I41" s="15"/>
      <c r="J41" s="15"/>
      <c r="K41" s="15"/>
      <c r="L41" s="15"/>
      <c r="M41" s="15"/>
      <c r="N41" s="15"/>
      <c r="O41" s="15">
        <v>9600</v>
      </c>
      <c r="P41" s="15">
        <v>800</v>
      </c>
      <c r="Q41" s="15">
        <v>8800</v>
      </c>
      <c r="R41" s="9" t="e">
        <f>E41*#REF!/10000</f>
        <v>#REF!</v>
      </c>
      <c r="S41" s="10"/>
      <c r="T41" s="39" t="s">
        <v>145</v>
      </c>
      <c r="U41" s="40" t="s">
        <v>146</v>
      </c>
      <c r="V41" s="10"/>
      <c r="W41" s="10"/>
      <c r="X41" s="10"/>
      <c r="Y41" s="47"/>
      <c r="Z41" s="39"/>
    </row>
    <row r="42" ht="30" hidden="1" customHeight="1" spans="1:26">
      <c r="A42" s="10"/>
      <c r="B42" s="10" t="s">
        <v>143</v>
      </c>
      <c r="C42" s="9">
        <v>2</v>
      </c>
      <c r="D42" s="9" t="s">
        <v>147</v>
      </c>
      <c r="E42" s="9">
        <v>10000</v>
      </c>
      <c r="F42" s="9"/>
      <c r="G42" s="9"/>
      <c r="H42" s="9" t="s">
        <v>63</v>
      </c>
      <c r="I42" s="17"/>
      <c r="J42" s="17"/>
      <c r="K42" s="17"/>
      <c r="L42" s="17"/>
      <c r="M42" s="17"/>
      <c r="N42" s="17"/>
      <c r="O42" s="17">
        <v>1800</v>
      </c>
      <c r="P42" s="17">
        <v>400</v>
      </c>
      <c r="Q42" s="17">
        <v>1400</v>
      </c>
      <c r="R42" s="9" t="e">
        <f>E42*#REF!/10000</f>
        <v>#REF!</v>
      </c>
      <c r="S42" s="10"/>
      <c r="T42" s="39"/>
      <c r="U42" s="41"/>
      <c r="V42" s="10"/>
      <c r="W42" s="10"/>
      <c r="X42" s="10"/>
      <c r="Y42" s="47"/>
      <c r="Z42" s="39"/>
    </row>
    <row r="43" ht="70" hidden="1" customHeight="1" spans="1:26">
      <c r="A43" s="10"/>
      <c r="B43" s="10" t="s">
        <v>143</v>
      </c>
      <c r="C43" s="9">
        <v>3</v>
      </c>
      <c r="D43" s="9" t="s">
        <v>148</v>
      </c>
      <c r="E43" s="9">
        <v>32000</v>
      </c>
      <c r="F43" s="9"/>
      <c r="G43" s="9"/>
      <c r="H43" s="9" t="s">
        <v>63</v>
      </c>
      <c r="I43" s="17"/>
      <c r="J43" s="17"/>
      <c r="K43" s="17"/>
      <c r="L43" s="17"/>
      <c r="M43" s="17"/>
      <c r="N43" s="17"/>
      <c r="O43" s="17">
        <v>5000</v>
      </c>
      <c r="P43" s="17">
        <v>500</v>
      </c>
      <c r="Q43" s="17">
        <v>4500</v>
      </c>
      <c r="R43" s="9" t="e">
        <f>E43*#REF!/10000</f>
        <v>#REF!</v>
      </c>
      <c r="S43" s="10"/>
      <c r="T43" s="39"/>
      <c r="U43" s="42"/>
      <c r="V43" s="10"/>
      <c r="W43" s="10"/>
      <c r="X43" s="10"/>
      <c r="Y43" s="47"/>
      <c r="Z43" s="39"/>
    </row>
    <row r="44" ht="30" hidden="1" customHeight="1" spans="1:26">
      <c r="A44" s="10">
        <v>13</v>
      </c>
      <c r="B44" s="9" t="s">
        <v>149</v>
      </c>
      <c r="C44" s="9">
        <v>1</v>
      </c>
      <c r="D44" s="9" t="s">
        <v>150</v>
      </c>
      <c r="E44" s="15">
        <v>7160</v>
      </c>
      <c r="F44" s="15">
        <v>2076.4</v>
      </c>
      <c r="G44" s="21" t="s">
        <v>151</v>
      </c>
      <c r="H44" s="22" t="s">
        <v>31</v>
      </c>
      <c r="I44" s="33">
        <v>12000</v>
      </c>
      <c r="J44" s="33">
        <v>12000</v>
      </c>
      <c r="K44" s="33"/>
      <c r="L44" s="33"/>
      <c r="M44" s="33"/>
      <c r="N44" s="33" t="s">
        <v>152</v>
      </c>
      <c r="O44" s="33">
        <v>2076.4</v>
      </c>
      <c r="P44" s="33">
        <v>1000</v>
      </c>
      <c r="Q44" s="33">
        <v>1076.4</v>
      </c>
      <c r="R44" s="10"/>
      <c r="S44" s="10"/>
      <c r="T44" s="39"/>
      <c r="U44" s="40" t="s">
        <v>153</v>
      </c>
      <c r="V44" s="10"/>
      <c r="W44" s="10"/>
      <c r="X44" s="10">
        <v>9</v>
      </c>
      <c r="Y44" s="47">
        <v>100</v>
      </c>
      <c r="Z44" s="45" t="s">
        <v>48</v>
      </c>
    </row>
    <row r="45" ht="30" hidden="1" customHeight="1" spans="1:26">
      <c r="A45" s="10"/>
      <c r="B45" s="9" t="s">
        <v>149</v>
      </c>
      <c r="C45" s="9">
        <v>2</v>
      </c>
      <c r="D45" s="9" t="s">
        <v>150</v>
      </c>
      <c r="E45" s="15">
        <v>35100</v>
      </c>
      <c r="F45" s="15">
        <v>10214.1</v>
      </c>
      <c r="G45" s="21"/>
      <c r="H45" s="22" t="s">
        <v>31</v>
      </c>
      <c r="I45" s="33"/>
      <c r="J45" s="33"/>
      <c r="K45" s="33"/>
      <c r="L45" s="33"/>
      <c r="M45" s="33"/>
      <c r="N45" s="33"/>
      <c r="O45" s="33">
        <v>10214.1</v>
      </c>
      <c r="P45" s="33"/>
      <c r="Q45" s="33">
        <v>10214.1</v>
      </c>
      <c r="R45" s="10"/>
      <c r="S45" s="10"/>
      <c r="T45" s="39"/>
      <c r="U45" s="41"/>
      <c r="V45" s="10"/>
      <c r="W45" s="10"/>
      <c r="X45" s="10">
        <v>9</v>
      </c>
      <c r="Y45" s="47">
        <v>1000</v>
      </c>
      <c r="Z45" s="45"/>
    </row>
    <row r="46" ht="30" hidden="1" customHeight="1" spans="1:26">
      <c r="A46" s="10"/>
      <c r="B46" s="9" t="s">
        <v>149</v>
      </c>
      <c r="C46" s="9">
        <v>3</v>
      </c>
      <c r="D46" s="9" t="s">
        <v>150</v>
      </c>
      <c r="E46" s="15">
        <v>7260</v>
      </c>
      <c r="F46" s="15">
        <v>1887.6</v>
      </c>
      <c r="G46" s="21"/>
      <c r="H46" s="22" t="s">
        <v>31</v>
      </c>
      <c r="I46" s="33"/>
      <c r="J46" s="33"/>
      <c r="K46" s="33"/>
      <c r="L46" s="33"/>
      <c r="M46" s="33"/>
      <c r="N46" s="33"/>
      <c r="O46" s="33">
        <v>1887.6</v>
      </c>
      <c r="P46" s="33"/>
      <c r="Q46" s="33">
        <v>1887.6</v>
      </c>
      <c r="R46" s="10"/>
      <c r="S46" s="10"/>
      <c r="T46" s="39"/>
      <c r="U46" s="41"/>
      <c r="V46" s="10"/>
      <c r="W46" s="10"/>
      <c r="X46" s="10">
        <v>9</v>
      </c>
      <c r="Y46" s="47">
        <v>190</v>
      </c>
      <c r="Z46" s="45"/>
    </row>
    <row r="47" ht="30" hidden="1" customHeight="1" spans="1:26">
      <c r="A47" s="10"/>
      <c r="B47" s="9" t="s">
        <v>149</v>
      </c>
      <c r="C47" s="9">
        <v>4</v>
      </c>
      <c r="D47" s="9" t="s">
        <v>150</v>
      </c>
      <c r="E47" s="15">
        <v>44910</v>
      </c>
      <c r="F47" s="15">
        <v>11272.41</v>
      </c>
      <c r="G47" s="21"/>
      <c r="H47" s="22" t="s">
        <v>31</v>
      </c>
      <c r="I47" s="33"/>
      <c r="J47" s="33"/>
      <c r="K47" s="33"/>
      <c r="L47" s="33"/>
      <c r="M47" s="33"/>
      <c r="N47" s="33"/>
      <c r="O47" s="33">
        <v>11272.41</v>
      </c>
      <c r="P47" s="33"/>
      <c r="Q47" s="33">
        <v>11272.41</v>
      </c>
      <c r="R47" s="10"/>
      <c r="S47" s="10"/>
      <c r="T47" s="39"/>
      <c r="U47" s="41"/>
      <c r="V47" s="10"/>
      <c r="W47" s="10"/>
      <c r="X47" s="10">
        <v>9</v>
      </c>
      <c r="Y47" s="47">
        <v>1100</v>
      </c>
      <c r="Z47" s="45"/>
    </row>
    <row r="48" ht="30" hidden="1" customHeight="1" spans="1:26">
      <c r="A48" s="10"/>
      <c r="B48" s="9" t="s">
        <v>149</v>
      </c>
      <c r="C48" s="9">
        <v>5</v>
      </c>
      <c r="D48" s="9" t="s">
        <v>150</v>
      </c>
      <c r="E48" s="15">
        <v>7140</v>
      </c>
      <c r="F48" s="15">
        <v>2249.1</v>
      </c>
      <c r="G48" s="21"/>
      <c r="H48" s="22" t="s">
        <v>31</v>
      </c>
      <c r="I48" s="33"/>
      <c r="J48" s="33"/>
      <c r="K48" s="33"/>
      <c r="L48" s="33"/>
      <c r="M48" s="33"/>
      <c r="N48" s="33"/>
      <c r="O48" s="33">
        <v>2249.1</v>
      </c>
      <c r="P48" s="33"/>
      <c r="Q48" s="33">
        <v>2249.1</v>
      </c>
      <c r="R48" s="10"/>
      <c r="S48" s="10"/>
      <c r="T48" s="39"/>
      <c r="U48" s="41"/>
      <c r="V48" s="10"/>
      <c r="W48" s="10"/>
      <c r="X48" s="10">
        <v>9</v>
      </c>
      <c r="Y48" s="47">
        <v>220</v>
      </c>
      <c r="Z48" s="45"/>
    </row>
    <row r="49" ht="30" hidden="1" customHeight="1" spans="1:26">
      <c r="A49" s="10"/>
      <c r="B49" s="9" t="s">
        <v>149</v>
      </c>
      <c r="C49" s="9">
        <v>6</v>
      </c>
      <c r="D49" s="9" t="s">
        <v>150</v>
      </c>
      <c r="E49" s="15">
        <v>6360</v>
      </c>
      <c r="F49" s="15">
        <v>1590</v>
      </c>
      <c r="G49" s="21"/>
      <c r="H49" s="22" t="s">
        <v>31</v>
      </c>
      <c r="I49" s="33"/>
      <c r="J49" s="33"/>
      <c r="K49" s="33"/>
      <c r="L49" s="33"/>
      <c r="M49" s="33"/>
      <c r="N49" s="33"/>
      <c r="O49" s="33">
        <v>1590</v>
      </c>
      <c r="P49" s="33"/>
      <c r="Q49" s="33">
        <v>1590</v>
      </c>
      <c r="R49" s="10"/>
      <c r="S49" s="10"/>
      <c r="T49" s="39"/>
      <c r="U49" s="41"/>
      <c r="V49" s="10"/>
      <c r="W49" s="10"/>
      <c r="X49" s="10">
        <v>9</v>
      </c>
      <c r="Y49" s="47">
        <v>160</v>
      </c>
      <c r="Z49" s="45"/>
    </row>
    <row r="50" ht="30" hidden="1" customHeight="1" spans="1:26">
      <c r="A50" s="10"/>
      <c r="B50" s="9" t="s">
        <v>149</v>
      </c>
      <c r="C50" s="9">
        <v>7</v>
      </c>
      <c r="D50" s="9" t="s">
        <v>150</v>
      </c>
      <c r="E50" s="15">
        <v>3600</v>
      </c>
      <c r="F50" s="15">
        <v>1476</v>
      </c>
      <c r="G50" s="21"/>
      <c r="H50" s="22" t="s">
        <v>31</v>
      </c>
      <c r="I50" s="33"/>
      <c r="J50" s="33"/>
      <c r="K50" s="33"/>
      <c r="L50" s="33"/>
      <c r="M50" s="33"/>
      <c r="N50" s="33"/>
      <c r="O50" s="33">
        <v>1476</v>
      </c>
      <c r="P50" s="33"/>
      <c r="Q50" s="33">
        <v>1476</v>
      </c>
      <c r="R50" s="10"/>
      <c r="S50" s="10"/>
      <c r="T50" s="39"/>
      <c r="U50" s="42"/>
      <c r="V50" s="10"/>
      <c r="W50" s="10"/>
      <c r="X50" s="10">
        <v>9</v>
      </c>
      <c r="Y50" s="47">
        <v>150</v>
      </c>
      <c r="Z50" s="45"/>
    </row>
    <row r="51" ht="30" hidden="1" customHeight="1" spans="1:26">
      <c r="A51" s="10">
        <v>14</v>
      </c>
      <c r="B51" s="9" t="s">
        <v>154</v>
      </c>
      <c r="C51" s="9">
        <v>1</v>
      </c>
      <c r="D51" s="21" t="s">
        <v>155</v>
      </c>
      <c r="E51" s="15">
        <v>29185.9</v>
      </c>
      <c r="F51" s="15">
        <v>12000</v>
      </c>
      <c r="G51" s="9" t="s">
        <v>70</v>
      </c>
      <c r="H51" s="22" t="s">
        <v>94</v>
      </c>
      <c r="I51" s="15">
        <v>4000</v>
      </c>
      <c r="J51" s="15">
        <v>1000</v>
      </c>
      <c r="K51" s="15">
        <v>0</v>
      </c>
      <c r="L51" s="15">
        <v>3000</v>
      </c>
      <c r="M51" s="15">
        <v>0</v>
      </c>
      <c r="N51" s="15">
        <v>310</v>
      </c>
      <c r="O51" s="15">
        <v>10000</v>
      </c>
      <c r="P51" s="15">
        <v>5000</v>
      </c>
      <c r="Q51" s="15">
        <v>5000</v>
      </c>
      <c r="R51" s="10"/>
      <c r="S51" s="10"/>
      <c r="T51" s="39" t="s">
        <v>156</v>
      </c>
      <c r="U51" s="39" t="s">
        <v>157</v>
      </c>
      <c r="V51" s="10"/>
      <c r="W51" s="10">
        <v>9</v>
      </c>
      <c r="X51" s="10"/>
      <c r="Y51" s="47">
        <v>2000</v>
      </c>
      <c r="Z51" s="39"/>
    </row>
    <row r="52" ht="30" customHeight="1" spans="1:26">
      <c r="A52" s="10">
        <v>15</v>
      </c>
      <c r="B52" s="9" t="s">
        <v>158</v>
      </c>
      <c r="C52" s="9">
        <v>1</v>
      </c>
      <c r="D52" s="9" t="s">
        <v>159</v>
      </c>
      <c r="E52" s="9">
        <v>12000</v>
      </c>
      <c r="F52" s="9"/>
      <c r="G52" s="22"/>
      <c r="H52" s="22" t="s">
        <v>31</v>
      </c>
      <c r="I52" s="9">
        <v>2000</v>
      </c>
      <c r="J52" s="9">
        <v>0</v>
      </c>
      <c r="K52" s="9">
        <v>0</v>
      </c>
      <c r="L52" s="9">
        <v>2000</v>
      </c>
      <c r="M52" s="9">
        <v>0</v>
      </c>
      <c r="N52" s="9">
        <v>0</v>
      </c>
      <c r="O52" s="9">
        <v>7800</v>
      </c>
      <c r="P52" s="9">
        <v>3000</v>
      </c>
      <c r="Q52" s="9">
        <v>4800</v>
      </c>
      <c r="R52" s="10"/>
      <c r="S52" s="10" t="s">
        <v>33</v>
      </c>
      <c r="T52" s="39" t="s">
        <v>34</v>
      </c>
      <c r="U52" s="39" t="s">
        <v>35</v>
      </c>
      <c r="V52" s="10"/>
      <c r="W52" s="10"/>
      <c r="X52" s="10"/>
      <c r="Y52" s="47"/>
      <c r="Z52" s="39"/>
    </row>
    <row r="53" ht="30" customHeight="1" spans="1:26">
      <c r="A53" s="10">
        <v>16</v>
      </c>
      <c r="B53" s="9" t="s">
        <v>160</v>
      </c>
      <c r="C53" s="9">
        <v>1</v>
      </c>
      <c r="D53" s="9" t="s">
        <v>161</v>
      </c>
      <c r="E53" s="9">
        <v>8000</v>
      </c>
      <c r="F53" s="9">
        <v>2400</v>
      </c>
      <c r="G53" s="22"/>
      <c r="H53" s="22" t="s">
        <v>31</v>
      </c>
      <c r="I53" s="9"/>
      <c r="J53" s="9"/>
      <c r="K53" s="9"/>
      <c r="L53" s="9"/>
      <c r="M53" s="9"/>
      <c r="N53" s="9"/>
      <c r="O53" s="9">
        <v>1800</v>
      </c>
      <c r="P53" s="9">
        <v>400</v>
      </c>
      <c r="Q53" s="9">
        <v>1400</v>
      </c>
      <c r="R53" s="10"/>
      <c r="S53" s="10" t="s">
        <v>33</v>
      </c>
      <c r="T53" s="39" t="s">
        <v>34</v>
      </c>
      <c r="U53" s="39" t="s">
        <v>35</v>
      </c>
      <c r="V53" s="10"/>
      <c r="W53" s="10"/>
      <c r="X53" s="10"/>
      <c r="Y53" s="47"/>
      <c r="Z53" s="39"/>
    </row>
    <row r="54" ht="30" customHeight="1" spans="1:26">
      <c r="A54" s="10"/>
      <c r="B54" s="9" t="s">
        <v>160</v>
      </c>
      <c r="C54" s="9">
        <v>2</v>
      </c>
      <c r="D54" s="9" t="s">
        <v>162</v>
      </c>
      <c r="E54" s="9">
        <v>13000</v>
      </c>
      <c r="F54" s="9">
        <v>3900</v>
      </c>
      <c r="G54" s="22"/>
      <c r="H54" s="22" t="s">
        <v>31</v>
      </c>
      <c r="I54" s="9">
        <v>2000</v>
      </c>
      <c r="J54" s="9">
        <v>2000</v>
      </c>
      <c r="K54" s="9"/>
      <c r="L54" s="9"/>
      <c r="M54" s="9"/>
      <c r="N54" s="9"/>
      <c r="O54" s="9">
        <v>3600</v>
      </c>
      <c r="P54" s="9">
        <v>2000</v>
      </c>
      <c r="Q54" s="9">
        <v>1600</v>
      </c>
      <c r="R54" s="10"/>
      <c r="S54" s="10" t="s">
        <v>33</v>
      </c>
      <c r="T54" s="39" t="s">
        <v>59</v>
      </c>
      <c r="U54" s="39" t="s">
        <v>35</v>
      </c>
      <c r="V54" s="10"/>
      <c r="W54" s="10"/>
      <c r="X54" s="10"/>
      <c r="Y54" s="47"/>
      <c r="Z54" s="39"/>
    </row>
    <row r="55" ht="80" hidden="1" customHeight="1" spans="1:26">
      <c r="A55" s="10">
        <v>17</v>
      </c>
      <c r="B55" s="10" t="s">
        <v>163</v>
      </c>
      <c r="C55" s="9">
        <v>1</v>
      </c>
      <c r="D55" s="9" t="s">
        <v>164</v>
      </c>
      <c r="E55" s="15">
        <v>30157</v>
      </c>
      <c r="F55" s="15">
        <v>12000</v>
      </c>
      <c r="G55" s="9" t="s">
        <v>25</v>
      </c>
      <c r="H55" s="9" t="s">
        <v>71</v>
      </c>
      <c r="I55" s="15">
        <v>9400</v>
      </c>
      <c r="J55" s="15">
        <v>1300</v>
      </c>
      <c r="K55" s="15">
        <v>7100</v>
      </c>
      <c r="L55" s="15">
        <v>0</v>
      </c>
      <c r="M55" s="15" t="s">
        <v>165</v>
      </c>
      <c r="N55" s="15">
        <v>11500</v>
      </c>
      <c r="O55" s="15">
        <v>1500</v>
      </c>
      <c r="P55" s="15">
        <v>750</v>
      </c>
      <c r="Q55" s="15">
        <v>750</v>
      </c>
      <c r="R55" s="9"/>
      <c r="S55" s="10"/>
      <c r="T55" s="39"/>
      <c r="U55" s="39" t="s">
        <v>166</v>
      </c>
      <c r="V55" s="10"/>
      <c r="W55" s="10">
        <v>9</v>
      </c>
      <c r="X55" s="10"/>
      <c r="Y55" s="47">
        <v>300</v>
      </c>
      <c r="Z55" s="45" t="s">
        <v>167</v>
      </c>
    </row>
    <row r="56" ht="71" hidden="1" customHeight="1" spans="1:26">
      <c r="A56" s="10"/>
      <c r="B56" s="10" t="s">
        <v>163</v>
      </c>
      <c r="C56" s="9">
        <v>2</v>
      </c>
      <c r="D56" s="9" t="s">
        <v>168</v>
      </c>
      <c r="E56" s="15">
        <v>6500</v>
      </c>
      <c r="F56" s="15">
        <v>2850</v>
      </c>
      <c r="G56" s="9" t="s">
        <v>169</v>
      </c>
      <c r="H56" s="22" t="s">
        <v>117</v>
      </c>
      <c r="I56" s="15">
        <v>1350</v>
      </c>
      <c r="J56" s="15">
        <v>600</v>
      </c>
      <c r="K56" s="15">
        <v>0</v>
      </c>
      <c r="L56" s="15">
        <v>400</v>
      </c>
      <c r="M56" s="15" t="s">
        <v>170</v>
      </c>
      <c r="N56" s="15">
        <v>1500</v>
      </c>
      <c r="O56" s="15">
        <v>800</v>
      </c>
      <c r="P56" s="15">
        <v>500</v>
      </c>
      <c r="Q56" s="15">
        <v>300</v>
      </c>
      <c r="R56" s="9"/>
      <c r="S56" s="10"/>
      <c r="T56" s="39"/>
      <c r="U56" s="39" t="s">
        <v>171</v>
      </c>
      <c r="V56" s="10"/>
      <c r="W56" s="10">
        <v>9</v>
      </c>
      <c r="X56" s="10"/>
      <c r="Y56" s="47">
        <v>100</v>
      </c>
      <c r="Z56" s="45" t="s">
        <v>172</v>
      </c>
    </row>
    <row r="57" ht="30" customHeight="1" spans="1:26">
      <c r="A57" s="10"/>
      <c r="B57" s="10" t="s">
        <v>163</v>
      </c>
      <c r="C57" s="9">
        <v>3</v>
      </c>
      <c r="D57" s="9" t="s">
        <v>173</v>
      </c>
      <c r="E57" s="9">
        <v>45000</v>
      </c>
      <c r="F57" s="9">
        <v>22000</v>
      </c>
      <c r="G57" s="9" t="s">
        <v>169</v>
      </c>
      <c r="H57" s="22" t="s">
        <v>31</v>
      </c>
      <c r="I57" s="9">
        <v>4000</v>
      </c>
      <c r="J57" s="9">
        <v>0</v>
      </c>
      <c r="K57" s="9">
        <v>0</v>
      </c>
      <c r="L57" s="9">
        <v>1000</v>
      </c>
      <c r="M57" s="9" t="s">
        <v>174</v>
      </c>
      <c r="N57" s="9">
        <v>0</v>
      </c>
      <c r="O57" s="9">
        <v>8000</v>
      </c>
      <c r="P57" s="9">
        <v>1000</v>
      </c>
      <c r="Q57" s="9">
        <v>4000</v>
      </c>
      <c r="R57" s="9" t="s">
        <v>174</v>
      </c>
      <c r="S57" s="10" t="s">
        <v>33</v>
      </c>
      <c r="T57" s="39" t="s">
        <v>175</v>
      </c>
      <c r="U57" s="39" t="s">
        <v>35</v>
      </c>
      <c r="V57" s="10"/>
      <c r="W57" s="10"/>
      <c r="X57" s="10"/>
      <c r="Y57" s="47"/>
      <c r="Z57" s="39"/>
    </row>
    <row r="58" ht="48" hidden="1" customHeight="1" spans="1:26">
      <c r="A58" s="10">
        <v>18</v>
      </c>
      <c r="B58" s="9" t="s">
        <v>176</v>
      </c>
      <c r="C58" s="9">
        <v>1</v>
      </c>
      <c r="D58" s="9" t="s">
        <v>177</v>
      </c>
      <c r="E58" s="15">
        <v>5500</v>
      </c>
      <c r="F58" s="15">
        <v>2598</v>
      </c>
      <c r="G58" s="9" t="s">
        <v>178</v>
      </c>
      <c r="H58" s="22" t="s">
        <v>63</v>
      </c>
      <c r="I58" s="15">
        <v>598</v>
      </c>
      <c r="J58" s="15"/>
      <c r="K58" s="15"/>
      <c r="L58" s="15">
        <v>598</v>
      </c>
      <c r="M58" s="15"/>
      <c r="N58" s="15">
        <v>50</v>
      </c>
      <c r="O58" s="15">
        <v>2598</v>
      </c>
      <c r="P58" s="15">
        <v>598</v>
      </c>
      <c r="Q58" s="15">
        <v>2000</v>
      </c>
      <c r="R58" s="10"/>
      <c r="S58" s="10"/>
      <c r="T58" s="39"/>
      <c r="U58" s="39" t="s">
        <v>179</v>
      </c>
      <c r="V58" s="10"/>
      <c r="W58" s="10"/>
      <c r="X58" s="10">
        <v>9</v>
      </c>
      <c r="Y58" s="47">
        <v>500</v>
      </c>
      <c r="Z58" s="39"/>
    </row>
    <row r="59" ht="30" hidden="1" customHeight="1" spans="1:26">
      <c r="A59" s="10"/>
      <c r="B59" s="9" t="s">
        <v>176</v>
      </c>
      <c r="C59" s="9">
        <v>2</v>
      </c>
      <c r="D59" s="9" t="s">
        <v>180</v>
      </c>
      <c r="E59" s="15">
        <v>1868</v>
      </c>
      <c r="F59" s="15">
        <v>905</v>
      </c>
      <c r="G59" s="9" t="s">
        <v>178</v>
      </c>
      <c r="H59" s="22" t="s">
        <v>63</v>
      </c>
      <c r="I59" s="15">
        <v>305</v>
      </c>
      <c r="J59" s="15"/>
      <c r="K59" s="15"/>
      <c r="L59" s="15">
        <v>305</v>
      </c>
      <c r="M59" s="15"/>
      <c r="N59" s="15">
        <v>30</v>
      </c>
      <c r="O59" s="15">
        <v>905</v>
      </c>
      <c r="P59" s="15">
        <v>305</v>
      </c>
      <c r="Q59" s="15">
        <v>600</v>
      </c>
      <c r="R59" s="10"/>
      <c r="S59" s="10"/>
      <c r="T59" s="39"/>
      <c r="U59" s="39" t="s">
        <v>181</v>
      </c>
      <c r="V59" s="10"/>
      <c r="W59" s="10"/>
      <c r="X59" s="10">
        <v>9</v>
      </c>
      <c r="Y59" s="47">
        <v>100</v>
      </c>
      <c r="Z59" s="39"/>
    </row>
    <row r="60" ht="30" hidden="1" customHeight="1" spans="1:26">
      <c r="A60" s="10">
        <v>19</v>
      </c>
      <c r="B60" s="9" t="s">
        <v>182</v>
      </c>
      <c r="C60" s="9">
        <v>1</v>
      </c>
      <c r="D60" s="9" t="s">
        <v>183</v>
      </c>
      <c r="E60" s="23">
        <v>13986</v>
      </c>
      <c r="F60" s="15" t="s">
        <v>184</v>
      </c>
      <c r="G60" s="9" t="s">
        <v>185</v>
      </c>
      <c r="H60" s="22" t="s">
        <v>87</v>
      </c>
      <c r="I60" s="15">
        <f>J60+K60+L60+M60</f>
        <v>28449</v>
      </c>
      <c r="J60" s="15">
        <v>27449</v>
      </c>
      <c r="K60" s="15">
        <v>0</v>
      </c>
      <c r="L60" s="15">
        <v>1000</v>
      </c>
      <c r="M60" s="15">
        <v>0</v>
      </c>
      <c r="N60" s="15">
        <v>17860</v>
      </c>
      <c r="O60" s="15">
        <v>41944</v>
      </c>
      <c r="P60" s="15">
        <v>1000</v>
      </c>
      <c r="Q60" s="15">
        <f>O60-P60</f>
        <v>40944</v>
      </c>
      <c r="R60" s="9" t="s">
        <v>186</v>
      </c>
      <c r="S60" s="10"/>
      <c r="T60" s="39"/>
      <c r="U60" s="40" t="s">
        <v>187</v>
      </c>
      <c r="V60" s="10"/>
      <c r="W60" s="10"/>
      <c r="X60" s="10">
        <v>9</v>
      </c>
      <c r="Y60" s="47">
        <v>2000</v>
      </c>
      <c r="Z60" s="45" t="s">
        <v>188</v>
      </c>
    </row>
    <row r="61" ht="30" hidden="1" customHeight="1" spans="1:26">
      <c r="A61" s="10"/>
      <c r="B61" s="9" t="s">
        <v>182</v>
      </c>
      <c r="C61" s="9">
        <v>2</v>
      </c>
      <c r="D61" s="9" t="s">
        <v>183</v>
      </c>
      <c r="E61" s="23">
        <v>38390</v>
      </c>
      <c r="F61" s="15"/>
      <c r="G61" s="9"/>
      <c r="H61" s="22" t="s">
        <v>87</v>
      </c>
      <c r="I61" s="15"/>
      <c r="J61" s="15"/>
      <c r="K61" s="15"/>
      <c r="L61" s="15"/>
      <c r="M61" s="15"/>
      <c r="N61" s="15"/>
      <c r="O61" s="15"/>
      <c r="P61" s="15"/>
      <c r="Q61" s="15"/>
      <c r="R61" s="9"/>
      <c r="S61" s="10"/>
      <c r="T61" s="39"/>
      <c r="U61" s="41"/>
      <c r="V61" s="10"/>
      <c r="W61" s="10"/>
      <c r="X61" s="10">
        <v>9</v>
      </c>
      <c r="Y61" s="47"/>
      <c r="Z61" s="45"/>
    </row>
    <row r="62" ht="30" hidden="1" customHeight="1" spans="1:26">
      <c r="A62" s="10"/>
      <c r="B62" s="9" t="s">
        <v>182</v>
      </c>
      <c r="C62" s="9">
        <v>3</v>
      </c>
      <c r="D62" s="9" t="s">
        <v>183</v>
      </c>
      <c r="E62" s="23">
        <v>6544</v>
      </c>
      <c r="F62" s="15"/>
      <c r="G62" s="9"/>
      <c r="H62" s="22" t="s">
        <v>87</v>
      </c>
      <c r="I62" s="15"/>
      <c r="J62" s="15"/>
      <c r="K62" s="15"/>
      <c r="L62" s="15"/>
      <c r="M62" s="15"/>
      <c r="N62" s="15"/>
      <c r="O62" s="15"/>
      <c r="P62" s="15"/>
      <c r="Q62" s="15"/>
      <c r="R62" s="9"/>
      <c r="S62" s="10"/>
      <c r="T62" s="39"/>
      <c r="U62" s="41"/>
      <c r="V62" s="10"/>
      <c r="W62" s="10"/>
      <c r="X62" s="10">
        <v>9</v>
      </c>
      <c r="Y62" s="47"/>
      <c r="Z62" s="45"/>
    </row>
    <row r="63" ht="30" hidden="1" customHeight="1" spans="1:26">
      <c r="A63" s="10"/>
      <c r="B63" s="9" t="s">
        <v>182</v>
      </c>
      <c r="C63" s="9">
        <v>4</v>
      </c>
      <c r="D63" s="9" t="s">
        <v>183</v>
      </c>
      <c r="E63" s="23">
        <v>48000</v>
      </c>
      <c r="F63" s="15"/>
      <c r="G63" s="9"/>
      <c r="H63" s="22" t="s">
        <v>87</v>
      </c>
      <c r="I63" s="15"/>
      <c r="J63" s="15"/>
      <c r="K63" s="15"/>
      <c r="L63" s="15"/>
      <c r="M63" s="15"/>
      <c r="N63" s="15"/>
      <c r="O63" s="15"/>
      <c r="P63" s="15"/>
      <c r="Q63" s="15"/>
      <c r="R63" s="9"/>
      <c r="S63" s="10"/>
      <c r="T63" s="39"/>
      <c r="U63" s="41"/>
      <c r="V63" s="10"/>
      <c r="W63" s="10"/>
      <c r="X63" s="10">
        <v>9</v>
      </c>
      <c r="Y63" s="47"/>
      <c r="Z63" s="45"/>
    </row>
    <row r="64" ht="30" hidden="1" customHeight="1" spans="1:26">
      <c r="A64" s="10"/>
      <c r="B64" s="9" t="s">
        <v>182</v>
      </c>
      <c r="C64" s="9">
        <v>5</v>
      </c>
      <c r="D64" s="9" t="s">
        <v>183</v>
      </c>
      <c r="E64" s="23">
        <v>15818</v>
      </c>
      <c r="F64" s="15"/>
      <c r="G64" s="9"/>
      <c r="H64" s="22" t="s">
        <v>87</v>
      </c>
      <c r="I64" s="15"/>
      <c r="J64" s="15"/>
      <c r="K64" s="15"/>
      <c r="L64" s="15"/>
      <c r="M64" s="15"/>
      <c r="N64" s="15"/>
      <c r="O64" s="15"/>
      <c r="P64" s="15"/>
      <c r="Q64" s="15"/>
      <c r="R64" s="9"/>
      <c r="S64" s="10"/>
      <c r="T64" s="39"/>
      <c r="U64" s="41"/>
      <c r="V64" s="10"/>
      <c r="W64" s="10"/>
      <c r="X64" s="10">
        <v>9</v>
      </c>
      <c r="Y64" s="47"/>
      <c r="Z64" s="45"/>
    </row>
    <row r="65" ht="30" hidden="1" customHeight="1" spans="1:26">
      <c r="A65" s="10"/>
      <c r="B65" s="9" t="s">
        <v>182</v>
      </c>
      <c r="C65" s="9">
        <v>6</v>
      </c>
      <c r="D65" s="9" t="s">
        <v>183</v>
      </c>
      <c r="E65" s="23">
        <v>7129</v>
      </c>
      <c r="F65" s="15"/>
      <c r="G65" s="9"/>
      <c r="H65" s="22" t="s">
        <v>87</v>
      </c>
      <c r="I65" s="15"/>
      <c r="J65" s="15"/>
      <c r="K65" s="15"/>
      <c r="L65" s="15"/>
      <c r="M65" s="15"/>
      <c r="N65" s="15"/>
      <c r="O65" s="15"/>
      <c r="P65" s="15"/>
      <c r="Q65" s="15"/>
      <c r="R65" s="9"/>
      <c r="S65" s="10"/>
      <c r="T65" s="39"/>
      <c r="U65" s="41"/>
      <c r="V65" s="10"/>
      <c r="W65" s="10"/>
      <c r="X65" s="10">
        <v>9</v>
      </c>
      <c r="Y65" s="47"/>
      <c r="Z65" s="45"/>
    </row>
    <row r="66" ht="30" hidden="1" customHeight="1" spans="1:26">
      <c r="A66" s="10"/>
      <c r="B66" s="9" t="s">
        <v>182</v>
      </c>
      <c r="C66" s="9">
        <v>7</v>
      </c>
      <c r="D66" s="9" t="s">
        <v>183</v>
      </c>
      <c r="E66" s="23">
        <v>1272</v>
      </c>
      <c r="F66" s="15"/>
      <c r="G66" s="9"/>
      <c r="H66" s="22" t="s">
        <v>87</v>
      </c>
      <c r="I66" s="15"/>
      <c r="J66" s="15"/>
      <c r="K66" s="15"/>
      <c r="L66" s="15"/>
      <c r="M66" s="15"/>
      <c r="N66" s="15"/>
      <c r="O66" s="15"/>
      <c r="P66" s="15"/>
      <c r="Q66" s="15"/>
      <c r="R66" s="9"/>
      <c r="S66" s="10"/>
      <c r="T66" s="39"/>
      <c r="U66" s="42"/>
      <c r="V66" s="10"/>
      <c r="W66" s="10"/>
      <c r="X66" s="10">
        <v>9</v>
      </c>
      <c r="Y66" s="47"/>
      <c r="Z66" s="45"/>
    </row>
    <row r="67" ht="55" customHeight="1" spans="1:26">
      <c r="A67" s="10">
        <v>20</v>
      </c>
      <c r="B67" s="9" t="s">
        <v>189</v>
      </c>
      <c r="C67" s="9">
        <v>1</v>
      </c>
      <c r="D67" s="9" t="s">
        <v>190</v>
      </c>
      <c r="E67" s="23">
        <v>15600</v>
      </c>
      <c r="F67" s="23">
        <v>7908</v>
      </c>
      <c r="G67" s="9" t="s">
        <v>191</v>
      </c>
      <c r="H67" s="9" t="s">
        <v>31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3000</v>
      </c>
      <c r="P67" s="9">
        <v>1000</v>
      </c>
      <c r="Q67" s="9">
        <v>2000</v>
      </c>
      <c r="R67" s="98" t="s">
        <v>192</v>
      </c>
      <c r="S67" s="10" t="s">
        <v>33</v>
      </c>
      <c r="T67" s="39" t="s">
        <v>34</v>
      </c>
      <c r="U67" s="39" t="s">
        <v>35</v>
      </c>
      <c r="V67" s="10"/>
      <c r="W67" s="10"/>
      <c r="X67" s="10"/>
      <c r="Y67" s="47"/>
      <c r="Z67" s="39"/>
    </row>
    <row r="68" ht="52" customHeight="1" spans="1:26">
      <c r="A68" s="10"/>
      <c r="B68" s="9" t="s">
        <v>189</v>
      </c>
      <c r="C68" s="9">
        <v>2</v>
      </c>
      <c r="D68" s="9" t="s">
        <v>193</v>
      </c>
      <c r="E68" s="23">
        <v>9874</v>
      </c>
      <c r="F68" s="23">
        <v>2623</v>
      </c>
      <c r="G68" s="9" t="s">
        <v>191</v>
      </c>
      <c r="H68" s="9" t="s">
        <v>94</v>
      </c>
      <c r="I68" s="9">
        <v>520</v>
      </c>
      <c r="J68" s="9">
        <v>520</v>
      </c>
      <c r="K68" s="9">
        <v>0</v>
      </c>
      <c r="L68" s="9">
        <v>0</v>
      </c>
      <c r="M68" s="9">
        <v>0</v>
      </c>
      <c r="N68" s="9">
        <v>0</v>
      </c>
      <c r="O68" s="9">
        <v>2103</v>
      </c>
      <c r="P68" s="9">
        <v>500</v>
      </c>
      <c r="Q68" s="9">
        <v>1603</v>
      </c>
      <c r="R68" s="98" t="s">
        <v>194</v>
      </c>
      <c r="S68" s="10" t="s">
        <v>33</v>
      </c>
      <c r="T68" s="39"/>
      <c r="U68" s="39" t="s">
        <v>35</v>
      </c>
      <c r="V68" s="10"/>
      <c r="W68" s="10"/>
      <c r="X68" s="10"/>
      <c r="Y68" s="47"/>
      <c r="Z68" s="39"/>
    </row>
    <row r="69" ht="46" customHeight="1" spans="1:26">
      <c r="A69" s="10">
        <v>21</v>
      </c>
      <c r="B69" s="9" t="s">
        <v>195</v>
      </c>
      <c r="C69" s="9">
        <v>1</v>
      </c>
      <c r="D69" s="9" t="s">
        <v>196</v>
      </c>
      <c r="E69" s="9">
        <v>38780</v>
      </c>
      <c r="F69" s="9">
        <v>13000</v>
      </c>
      <c r="G69" s="9" t="s">
        <v>70</v>
      </c>
      <c r="H69" s="9" t="s">
        <v>71</v>
      </c>
      <c r="I69" s="9">
        <v>6100</v>
      </c>
      <c r="J69" s="9">
        <v>0</v>
      </c>
      <c r="K69" s="9">
        <v>0</v>
      </c>
      <c r="L69" s="9">
        <v>6100</v>
      </c>
      <c r="M69" s="9">
        <v>0</v>
      </c>
      <c r="N69" s="9">
        <v>6100</v>
      </c>
      <c r="O69" s="9">
        <v>4830</v>
      </c>
      <c r="P69" s="9">
        <v>1830</v>
      </c>
      <c r="Q69" s="9">
        <v>3000</v>
      </c>
      <c r="R69" s="9"/>
      <c r="S69" s="10" t="s">
        <v>33</v>
      </c>
      <c r="T69" s="39" t="s">
        <v>197</v>
      </c>
      <c r="U69" s="39" t="s">
        <v>35</v>
      </c>
      <c r="V69" s="10"/>
      <c r="W69" s="10"/>
      <c r="X69" s="10"/>
      <c r="Y69" s="47"/>
      <c r="Z69" s="39"/>
    </row>
    <row r="70" ht="30" customHeight="1" spans="1:26">
      <c r="A70" s="10"/>
      <c r="B70" s="9"/>
      <c r="C70" s="9">
        <v>2</v>
      </c>
      <c r="D70" s="9" t="s">
        <v>198</v>
      </c>
      <c r="E70" s="9">
        <v>50000</v>
      </c>
      <c r="F70" s="9">
        <v>35000</v>
      </c>
      <c r="G70" s="9" t="s">
        <v>199</v>
      </c>
      <c r="H70" s="9" t="s">
        <v>31</v>
      </c>
      <c r="I70" s="9">
        <v>29</v>
      </c>
      <c r="J70" s="9">
        <v>0</v>
      </c>
      <c r="K70" s="9">
        <v>0</v>
      </c>
      <c r="L70" s="9">
        <v>29</v>
      </c>
      <c r="M70" s="9">
        <v>0</v>
      </c>
      <c r="N70" s="9">
        <v>29</v>
      </c>
      <c r="O70" s="9">
        <v>7000</v>
      </c>
      <c r="P70" s="9">
        <v>3000</v>
      </c>
      <c r="Q70" s="9">
        <v>4000</v>
      </c>
      <c r="R70" s="9" t="s">
        <v>200</v>
      </c>
      <c r="S70" s="10" t="s">
        <v>33</v>
      </c>
      <c r="T70" s="39" t="s">
        <v>201</v>
      </c>
      <c r="U70" s="39" t="s">
        <v>35</v>
      </c>
      <c r="V70" s="10"/>
      <c r="W70" s="10"/>
      <c r="X70" s="10"/>
      <c r="Y70" s="47"/>
      <c r="Z70" s="39"/>
    </row>
    <row r="71" ht="30" customHeight="1" spans="1:26">
      <c r="A71" s="10"/>
      <c r="B71" s="9"/>
      <c r="C71" s="9">
        <v>3</v>
      </c>
      <c r="D71" s="9" t="s">
        <v>202</v>
      </c>
      <c r="E71" s="9">
        <v>10000</v>
      </c>
      <c r="F71" s="9">
        <v>6000</v>
      </c>
      <c r="G71" s="9" t="s">
        <v>203</v>
      </c>
      <c r="H71" s="9" t="s">
        <v>31</v>
      </c>
      <c r="I71" s="9">
        <v>177</v>
      </c>
      <c r="J71" s="9">
        <v>0</v>
      </c>
      <c r="K71" s="9">
        <v>0</v>
      </c>
      <c r="L71" s="9">
        <v>177</v>
      </c>
      <c r="M71" s="9">
        <v>0</v>
      </c>
      <c r="N71" s="9">
        <v>177</v>
      </c>
      <c r="O71" s="9">
        <v>1300</v>
      </c>
      <c r="P71" s="9">
        <v>300</v>
      </c>
      <c r="Q71" s="9">
        <v>1000</v>
      </c>
      <c r="R71" s="9"/>
      <c r="S71" s="10" t="s">
        <v>33</v>
      </c>
      <c r="T71" s="39"/>
      <c r="U71" s="39" t="s">
        <v>35</v>
      </c>
      <c r="V71" s="10"/>
      <c r="W71" s="10"/>
      <c r="X71" s="10"/>
      <c r="Y71" s="47"/>
      <c r="Z71" s="39"/>
    </row>
    <row r="72" ht="30" customHeight="1" spans="1:26">
      <c r="A72" s="10">
        <v>22</v>
      </c>
      <c r="B72" s="9" t="s">
        <v>204</v>
      </c>
      <c r="C72" s="9">
        <v>1</v>
      </c>
      <c r="D72" s="21" t="s">
        <v>205</v>
      </c>
      <c r="E72" s="9" t="s">
        <v>206</v>
      </c>
      <c r="F72" s="9" t="s">
        <v>207</v>
      </c>
      <c r="G72" s="22"/>
      <c r="H72" s="22" t="s">
        <v>31</v>
      </c>
      <c r="I72" s="9">
        <f>J72+K72+L72+M72</f>
        <v>700</v>
      </c>
      <c r="J72" s="9">
        <v>600</v>
      </c>
      <c r="K72" s="9"/>
      <c r="L72" s="9">
        <v>100</v>
      </c>
      <c r="M72" s="9"/>
      <c r="N72" s="9">
        <v>10</v>
      </c>
      <c r="O72" s="15">
        <f>300+300+11028.92*0.4</f>
        <v>5011.568</v>
      </c>
      <c r="P72" s="9">
        <v>100</v>
      </c>
      <c r="Q72" s="15">
        <f>O72-P72-J72</f>
        <v>4311.568</v>
      </c>
      <c r="R72" s="21" t="s">
        <v>208</v>
      </c>
      <c r="S72" s="10" t="s">
        <v>33</v>
      </c>
      <c r="T72" s="39" t="s">
        <v>34</v>
      </c>
      <c r="U72" s="39" t="s">
        <v>209</v>
      </c>
      <c r="V72" s="10"/>
      <c r="W72" s="10"/>
      <c r="X72" s="10"/>
      <c r="Y72" s="47"/>
      <c r="Z72" s="39"/>
    </row>
    <row r="73" ht="97" hidden="1" customHeight="1" spans="1:26">
      <c r="A73" s="10">
        <v>23</v>
      </c>
      <c r="B73" s="9" t="s">
        <v>210</v>
      </c>
      <c r="C73" s="9">
        <v>1</v>
      </c>
      <c r="D73" s="9" t="s">
        <v>211</v>
      </c>
      <c r="E73" s="15">
        <v>3500</v>
      </c>
      <c r="F73" s="15">
        <v>850</v>
      </c>
      <c r="G73" s="22" t="s">
        <v>212</v>
      </c>
      <c r="H73" s="22" t="s">
        <v>26</v>
      </c>
      <c r="I73" s="15">
        <v>250</v>
      </c>
      <c r="J73" s="15">
        <v>195</v>
      </c>
      <c r="K73" s="15" t="s">
        <v>213</v>
      </c>
      <c r="L73" s="15">
        <v>55</v>
      </c>
      <c r="M73" s="15" t="s">
        <v>213</v>
      </c>
      <c r="N73" s="15">
        <v>250</v>
      </c>
      <c r="O73" s="15">
        <v>600</v>
      </c>
      <c r="P73" s="15">
        <v>300</v>
      </c>
      <c r="Q73" s="15">
        <v>300</v>
      </c>
      <c r="R73" s="9"/>
      <c r="S73" s="10"/>
      <c r="T73" s="39"/>
      <c r="U73" s="40" t="s">
        <v>214</v>
      </c>
      <c r="V73" s="10"/>
      <c r="W73" s="10"/>
      <c r="X73" s="10">
        <v>9</v>
      </c>
      <c r="Y73" s="47" t="s">
        <v>215</v>
      </c>
      <c r="Z73" s="45" t="s">
        <v>216</v>
      </c>
    </row>
    <row r="74" ht="64" hidden="1" customHeight="1" spans="1:26">
      <c r="A74" s="10"/>
      <c r="B74" s="9" t="s">
        <v>210</v>
      </c>
      <c r="C74" s="9">
        <v>2</v>
      </c>
      <c r="D74" s="21" t="s">
        <v>217</v>
      </c>
      <c r="E74" s="15">
        <v>16000</v>
      </c>
      <c r="F74" s="15">
        <v>3500</v>
      </c>
      <c r="G74" s="21" t="s">
        <v>212</v>
      </c>
      <c r="H74" s="22" t="s">
        <v>26</v>
      </c>
      <c r="I74" s="15">
        <v>1567</v>
      </c>
      <c r="J74" s="15">
        <v>805</v>
      </c>
      <c r="K74" s="15" t="s">
        <v>213</v>
      </c>
      <c r="L74" s="15">
        <v>762</v>
      </c>
      <c r="M74" s="15" t="s">
        <v>213</v>
      </c>
      <c r="N74" s="15">
        <v>1567</v>
      </c>
      <c r="O74" s="15">
        <v>1933</v>
      </c>
      <c r="P74" s="15">
        <v>933</v>
      </c>
      <c r="Q74" s="15">
        <v>1000</v>
      </c>
      <c r="R74" s="9"/>
      <c r="S74" s="10"/>
      <c r="T74" s="39"/>
      <c r="U74" s="41"/>
      <c r="V74" s="10"/>
      <c r="W74" s="10"/>
      <c r="X74" s="10">
        <v>9</v>
      </c>
      <c r="Y74" s="47"/>
      <c r="Z74" s="45" t="s">
        <v>218</v>
      </c>
    </row>
    <row r="75" ht="55" hidden="1" customHeight="1" spans="1:26">
      <c r="A75" s="10"/>
      <c r="B75" s="9" t="s">
        <v>210</v>
      </c>
      <c r="C75" s="9">
        <v>3</v>
      </c>
      <c r="D75" s="9" t="s">
        <v>219</v>
      </c>
      <c r="E75" s="15">
        <v>17745</v>
      </c>
      <c r="F75" s="15">
        <v>4935.17</v>
      </c>
      <c r="G75" s="21" t="s">
        <v>212</v>
      </c>
      <c r="H75" s="22" t="s">
        <v>63</v>
      </c>
      <c r="I75" s="15">
        <v>150</v>
      </c>
      <c r="J75" s="15" t="s">
        <v>213</v>
      </c>
      <c r="K75" s="15" t="s">
        <v>213</v>
      </c>
      <c r="L75" s="15">
        <v>150</v>
      </c>
      <c r="M75" s="15" t="s">
        <v>213</v>
      </c>
      <c r="N75" s="15">
        <v>142</v>
      </c>
      <c r="O75" s="15">
        <v>2146</v>
      </c>
      <c r="P75" s="15">
        <v>446</v>
      </c>
      <c r="Q75" s="15">
        <v>1700</v>
      </c>
      <c r="R75" s="9"/>
      <c r="S75" s="10"/>
      <c r="T75" s="39"/>
      <c r="U75" s="42"/>
      <c r="V75" s="10"/>
      <c r="W75" s="10"/>
      <c r="X75" s="10">
        <v>9</v>
      </c>
      <c r="Y75" s="47"/>
      <c r="Z75" s="45" t="s">
        <v>220</v>
      </c>
    </row>
    <row r="76" ht="30" customHeight="1" spans="1:26">
      <c r="A76" s="10"/>
      <c r="B76" s="9" t="s">
        <v>210</v>
      </c>
      <c r="C76" s="9">
        <v>4</v>
      </c>
      <c r="D76" s="9" t="s">
        <v>221</v>
      </c>
      <c r="E76" s="9">
        <v>35000</v>
      </c>
      <c r="F76" s="9">
        <v>10614</v>
      </c>
      <c r="G76" s="21" t="s">
        <v>222</v>
      </c>
      <c r="H76" s="22" t="s">
        <v>31</v>
      </c>
      <c r="I76" s="9">
        <v>10</v>
      </c>
      <c r="J76" s="9" t="s">
        <v>213</v>
      </c>
      <c r="K76" s="9" t="s">
        <v>213</v>
      </c>
      <c r="L76" s="9">
        <v>10</v>
      </c>
      <c r="M76" s="9" t="s">
        <v>213</v>
      </c>
      <c r="N76" s="9">
        <v>10</v>
      </c>
      <c r="O76" s="9">
        <v>800</v>
      </c>
      <c r="P76" s="9">
        <v>200</v>
      </c>
      <c r="Q76" s="9">
        <v>600</v>
      </c>
      <c r="R76" s="9"/>
      <c r="S76" s="10" t="s">
        <v>33</v>
      </c>
      <c r="T76" s="39" t="s">
        <v>43</v>
      </c>
      <c r="U76" s="39" t="s">
        <v>35</v>
      </c>
      <c r="V76" s="10"/>
      <c r="W76" s="10"/>
      <c r="X76" s="10"/>
      <c r="Y76" s="47"/>
      <c r="Z76" s="39"/>
    </row>
    <row r="77" ht="58" hidden="1" customHeight="1" spans="1:26">
      <c r="A77" s="10"/>
      <c r="B77" s="9" t="s">
        <v>210</v>
      </c>
      <c r="C77" s="9">
        <v>5</v>
      </c>
      <c r="D77" s="21" t="s">
        <v>223</v>
      </c>
      <c r="E77" s="15">
        <v>47000</v>
      </c>
      <c r="F77" s="15" t="s">
        <v>224</v>
      </c>
      <c r="G77" s="21" t="s">
        <v>225</v>
      </c>
      <c r="H77" s="22" t="s">
        <v>31</v>
      </c>
      <c r="I77" s="15">
        <v>12165</v>
      </c>
      <c r="J77" s="15">
        <v>12165</v>
      </c>
      <c r="K77" s="15" t="s">
        <v>213</v>
      </c>
      <c r="L77" s="15" t="s">
        <v>213</v>
      </c>
      <c r="M77" s="15" t="s">
        <v>213</v>
      </c>
      <c r="N77" s="15">
        <v>12165</v>
      </c>
      <c r="O77" s="15">
        <v>10300</v>
      </c>
      <c r="P77" s="15">
        <v>300</v>
      </c>
      <c r="Q77" s="15">
        <v>10000</v>
      </c>
      <c r="R77" s="9" t="s">
        <v>226</v>
      </c>
      <c r="S77" s="10"/>
      <c r="T77" s="39" t="s">
        <v>227</v>
      </c>
      <c r="U77" s="39" t="s">
        <v>228</v>
      </c>
      <c r="V77" s="10"/>
      <c r="W77" s="10"/>
      <c r="X77" s="10">
        <v>9</v>
      </c>
      <c r="Y77" s="47">
        <v>2000</v>
      </c>
      <c r="Z77" s="39"/>
    </row>
    <row r="78" ht="30" customHeight="1" spans="1:26">
      <c r="A78" s="10"/>
      <c r="B78" s="9" t="s">
        <v>210</v>
      </c>
      <c r="C78" s="9">
        <v>6</v>
      </c>
      <c r="D78" s="21" t="s">
        <v>229</v>
      </c>
      <c r="E78" s="9">
        <v>359300</v>
      </c>
      <c r="F78" s="9" t="s">
        <v>230</v>
      </c>
      <c r="G78" s="21" t="s">
        <v>231</v>
      </c>
      <c r="H78" s="22" t="s">
        <v>31</v>
      </c>
      <c r="I78" s="9">
        <v>600</v>
      </c>
      <c r="J78" s="9" t="s">
        <v>213</v>
      </c>
      <c r="K78" s="9" t="s">
        <v>213</v>
      </c>
      <c r="L78" s="9">
        <v>600</v>
      </c>
      <c r="M78" s="9" t="s">
        <v>213</v>
      </c>
      <c r="N78" s="9">
        <v>600</v>
      </c>
      <c r="O78" s="9">
        <v>6097</v>
      </c>
      <c r="P78" s="9">
        <v>97</v>
      </c>
      <c r="Q78" s="9">
        <v>6000</v>
      </c>
      <c r="R78" s="9"/>
      <c r="S78" s="10" t="s">
        <v>33</v>
      </c>
      <c r="T78" s="39" t="s">
        <v>43</v>
      </c>
      <c r="U78" s="39" t="s">
        <v>35</v>
      </c>
      <c r="V78" s="10"/>
      <c r="W78" s="10"/>
      <c r="X78" s="10"/>
      <c r="Y78" s="47"/>
      <c r="Z78" s="39"/>
    </row>
    <row r="79" ht="61" hidden="1" customHeight="1" spans="1:26">
      <c r="A79" s="10">
        <v>24</v>
      </c>
      <c r="B79" s="9" t="s">
        <v>232</v>
      </c>
      <c r="C79" s="9">
        <v>1</v>
      </c>
      <c r="D79" s="9" t="s">
        <v>233</v>
      </c>
      <c r="E79" s="15">
        <v>41421.34</v>
      </c>
      <c r="F79" s="15">
        <v>9441</v>
      </c>
      <c r="G79" s="9" t="s">
        <v>70</v>
      </c>
      <c r="H79" s="22" t="s">
        <v>117</v>
      </c>
      <c r="I79" s="15">
        <f>SUM(J79:L79)</f>
        <v>6600</v>
      </c>
      <c r="J79" s="15">
        <v>2000</v>
      </c>
      <c r="K79" s="15">
        <v>3000</v>
      </c>
      <c r="L79" s="15">
        <v>1600</v>
      </c>
      <c r="M79" s="15"/>
      <c r="N79" s="15">
        <v>5200</v>
      </c>
      <c r="O79" s="15">
        <v>2800</v>
      </c>
      <c r="P79" s="15">
        <v>300</v>
      </c>
      <c r="Q79" s="15">
        <v>2500</v>
      </c>
      <c r="R79" s="10"/>
      <c r="S79" s="10"/>
      <c r="T79" s="39" t="s">
        <v>234</v>
      </c>
      <c r="U79" s="39" t="s">
        <v>235</v>
      </c>
      <c r="V79" s="10"/>
      <c r="W79" s="10"/>
      <c r="X79" s="10"/>
      <c r="Y79" s="47"/>
      <c r="Z79" s="39"/>
    </row>
    <row r="80" ht="69" customHeight="1" spans="1:26">
      <c r="A80" s="10">
        <v>25</v>
      </c>
      <c r="B80" s="9" t="s">
        <v>236</v>
      </c>
      <c r="C80" s="9">
        <v>1</v>
      </c>
      <c r="D80" s="87" t="s">
        <v>237</v>
      </c>
      <c r="E80" s="88">
        <v>18171</v>
      </c>
      <c r="F80" s="87" t="s">
        <v>238</v>
      </c>
      <c r="G80" s="87" t="s">
        <v>239</v>
      </c>
      <c r="H80" s="87" t="s">
        <v>117</v>
      </c>
      <c r="I80" s="9">
        <v>3713.4</v>
      </c>
      <c r="J80" s="9"/>
      <c r="K80" s="9"/>
      <c r="L80" s="9">
        <v>3713.4</v>
      </c>
      <c r="M80" s="9"/>
      <c r="N80" s="9">
        <v>3713.4</v>
      </c>
      <c r="O80" s="9">
        <v>1756</v>
      </c>
      <c r="P80" s="9">
        <v>0</v>
      </c>
      <c r="Q80" s="9">
        <v>1756</v>
      </c>
      <c r="R80" s="87" t="s">
        <v>240</v>
      </c>
      <c r="S80" s="10" t="s">
        <v>33</v>
      </c>
      <c r="T80" s="39" t="s">
        <v>241</v>
      </c>
      <c r="U80" s="39" t="s">
        <v>35</v>
      </c>
      <c r="V80" s="10"/>
      <c r="W80" s="10"/>
      <c r="X80" s="10"/>
      <c r="Y80" s="47"/>
      <c r="Z80" s="39"/>
    </row>
    <row r="81" ht="30" customHeight="1" spans="1:26">
      <c r="A81" s="10"/>
      <c r="B81" s="9" t="s">
        <v>236</v>
      </c>
      <c r="C81" s="9">
        <v>2</v>
      </c>
      <c r="D81" s="89" t="s">
        <v>242</v>
      </c>
      <c r="E81" s="88">
        <v>38000</v>
      </c>
      <c r="F81" s="9" t="s">
        <v>243</v>
      </c>
      <c r="G81" s="9" t="s">
        <v>244</v>
      </c>
      <c r="H81" s="22" t="s">
        <v>31</v>
      </c>
      <c r="I81" s="9"/>
      <c r="J81" s="9"/>
      <c r="K81" s="9"/>
      <c r="L81" s="9"/>
      <c r="M81" s="9"/>
      <c r="N81" s="9">
        <v>0</v>
      </c>
      <c r="O81" s="9">
        <v>5700</v>
      </c>
      <c r="P81" s="9">
        <v>1700</v>
      </c>
      <c r="Q81" s="9">
        <v>4000</v>
      </c>
      <c r="R81" s="9" t="s">
        <v>245</v>
      </c>
      <c r="S81" s="10" t="s">
        <v>33</v>
      </c>
      <c r="T81" s="39" t="s">
        <v>34</v>
      </c>
      <c r="U81" s="39" t="s">
        <v>35</v>
      </c>
      <c r="V81" s="10"/>
      <c r="W81" s="10"/>
      <c r="X81" s="10"/>
      <c r="Y81" s="47"/>
      <c r="Z81" s="39"/>
    </row>
    <row r="82" ht="30" customHeight="1" spans="1:26">
      <c r="A82" s="10"/>
      <c r="B82" s="9" t="s">
        <v>236</v>
      </c>
      <c r="C82" s="9">
        <v>3</v>
      </c>
      <c r="D82" s="89" t="s">
        <v>246</v>
      </c>
      <c r="E82" s="88">
        <v>37500</v>
      </c>
      <c r="F82" s="9" t="s">
        <v>247</v>
      </c>
      <c r="G82" s="9" t="s">
        <v>244</v>
      </c>
      <c r="H82" s="22" t="s">
        <v>31</v>
      </c>
      <c r="I82" s="9"/>
      <c r="J82" s="9"/>
      <c r="K82" s="9"/>
      <c r="L82" s="9"/>
      <c r="M82" s="9"/>
      <c r="N82" s="9">
        <v>0</v>
      </c>
      <c r="O82" s="9">
        <v>5400</v>
      </c>
      <c r="P82" s="9">
        <v>1600</v>
      </c>
      <c r="Q82" s="9">
        <v>3800</v>
      </c>
      <c r="R82" s="9" t="s">
        <v>245</v>
      </c>
      <c r="S82" s="10" t="s">
        <v>33</v>
      </c>
      <c r="T82" s="39" t="s">
        <v>34</v>
      </c>
      <c r="U82" s="39" t="s">
        <v>35</v>
      </c>
      <c r="V82" s="10"/>
      <c r="W82" s="10"/>
      <c r="X82" s="10"/>
      <c r="Y82" s="47"/>
      <c r="Z82" s="39"/>
    </row>
    <row r="83" ht="30" customHeight="1" spans="1:26">
      <c r="A83" s="10">
        <v>26</v>
      </c>
      <c r="B83" s="9" t="s">
        <v>248</v>
      </c>
      <c r="C83" s="9">
        <v>1</v>
      </c>
      <c r="D83" s="9" t="s">
        <v>249</v>
      </c>
      <c r="E83" s="9">
        <v>30000</v>
      </c>
      <c r="F83" s="9"/>
      <c r="G83" s="22"/>
      <c r="H83" s="22" t="s">
        <v>31</v>
      </c>
      <c r="I83" s="9"/>
      <c r="J83" s="9"/>
      <c r="K83" s="9"/>
      <c r="L83" s="9"/>
      <c r="M83" s="9"/>
      <c r="N83" s="9"/>
      <c r="O83" s="9">
        <v>5000</v>
      </c>
      <c r="P83" s="9"/>
      <c r="Q83" s="9">
        <v>5000</v>
      </c>
      <c r="R83" s="10"/>
      <c r="S83" s="10" t="s">
        <v>33</v>
      </c>
      <c r="T83" s="39" t="s">
        <v>34</v>
      </c>
      <c r="U83" s="39" t="s">
        <v>35</v>
      </c>
      <c r="V83" s="10"/>
      <c r="W83" s="10"/>
      <c r="X83" s="10"/>
      <c r="Y83" s="47"/>
      <c r="Z83" s="39"/>
    </row>
    <row r="84" ht="56" hidden="1" customHeight="1" spans="1:26">
      <c r="A84" s="10">
        <v>27</v>
      </c>
      <c r="B84" s="9" t="s">
        <v>250</v>
      </c>
      <c r="C84" s="9">
        <v>1</v>
      </c>
      <c r="D84" s="9" t="s">
        <v>251</v>
      </c>
      <c r="E84" s="15">
        <v>14000</v>
      </c>
      <c r="F84" s="15">
        <v>5000</v>
      </c>
      <c r="G84" s="22" t="s">
        <v>252</v>
      </c>
      <c r="H84" s="22" t="s">
        <v>63</v>
      </c>
      <c r="I84" s="15"/>
      <c r="J84" s="15"/>
      <c r="K84" s="15"/>
      <c r="L84" s="15">
        <v>30</v>
      </c>
      <c r="M84" s="15">
        <v>850</v>
      </c>
      <c r="N84" s="15">
        <v>57.55</v>
      </c>
      <c r="O84" s="15">
        <f>SUM(P84:Q84)</f>
        <v>3274.31</v>
      </c>
      <c r="P84" s="15">
        <v>1274.31</v>
      </c>
      <c r="Q84" s="15">
        <v>2000</v>
      </c>
      <c r="R84" s="10"/>
      <c r="S84" s="10"/>
      <c r="T84" s="39"/>
      <c r="U84" s="40" t="s">
        <v>253</v>
      </c>
      <c r="V84" s="10"/>
      <c r="W84" s="10"/>
      <c r="X84" s="10">
        <v>9</v>
      </c>
      <c r="Y84" s="47">
        <v>200</v>
      </c>
      <c r="Z84" s="45" t="s">
        <v>254</v>
      </c>
    </row>
    <row r="85" ht="30" hidden="1" customHeight="1" spans="1:26">
      <c r="A85" s="10"/>
      <c r="B85" s="9" t="s">
        <v>250</v>
      </c>
      <c r="C85" s="9">
        <v>2</v>
      </c>
      <c r="D85" s="9" t="s">
        <v>255</v>
      </c>
      <c r="E85" s="15">
        <v>25000</v>
      </c>
      <c r="F85" s="15">
        <v>6500</v>
      </c>
      <c r="G85" s="22" t="s">
        <v>252</v>
      </c>
      <c r="H85" s="22" t="s">
        <v>63</v>
      </c>
      <c r="I85" s="15"/>
      <c r="J85" s="15"/>
      <c r="K85" s="15"/>
      <c r="L85" s="15"/>
      <c r="M85" s="15">
        <v>150</v>
      </c>
      <c r="N85" s="15">
        <v>83.53</v>
      </c>
      <c r="O85" s="15">
        <f>SUM(P85:Q85)</f>
        <v>6262.44</v>
      </c>
      <c r="P85" s="15">
        <v>3262.44</v>
      </c>
      <c r="Q85" s="15">
        <v>3000</v>
      </c>
      <c r="R85" s="10"/>
      <c r="S85" s="10"/>
      <c r="T85" s="39"/>
      <c r="U85" s="42"/>
      <c r="V85" s="10"/>
      <c r="W85" s="10"/>
      <c r="X85" s="10">
        <v>9</v>
      </c>
      <c r="Y85" s="47">
        <v>300</v>
      </c>
      <c r="Z85" s="45"/>
    </row>
    <row r="86" ht="30" customHeight="1" spans="1:26">
      <c r="A86" s="10">
        <v>28</v>
      </c>
      <c r="B86" s="9" t="s">
        <v>256</v>
      </c>
      <c r="C86" s="9">
        <v>1</v>
      </c>
      <c r="D86" s="9" t="s">
        <v>257</v>
      </c>
      <c r="E86" s="9">
        <v>16000</v>
      </c>
      <c r="F86" s="9"/>
      <c r="G86" s="22"/>
      <c r="H86" s="22"/>
      <c r="I86" s="9"/>
      <c r="J86" s="9"/>
      <c r="K86" s="9"/>
      <c r="L86" s="9"/>
      <c r="M86" s="9"/>
      <c r="N86" s="9"/>
      <c r="O86" s="9">
        <v>6400</v>
      </c>
      <c r="P86" s="9"/>
      <c r="Q86" s="9">
        <v>6400</v>
      </c>
      <c r="R86" s="10"/>
      <c r="S86" s="10" t="s">
        <v>33</v>
      </c>
      <c r="T86" s="39" t="s">
        <v>258</v>
      </c>
      <c r="U86" s="39" t="s">
        <v>35</v>
      </c>
      <c r="V86" s="10"/>
      <c r="W86" s="10"/>
      <c r="X86" s="10"/>
      <c r="Y86" s="47"/>
      <c r="Z86" s="39"/>
    </row>
    <row r="87" ht="30" customHeight="1" spans="1:26">
      <c r="A87" s="10"/>
      <c r="B87" s="9" t="s">
        <v>256</v>
      </c>
      <c r="C87" s="9">
        <v>2</v>
      </c>
      <c r="D87" s="89" t="s">
        <v>259</v>
      </c>
      <c r="E87" s="88">
        <v>9295</v>
      </c>
      <c r="F87" s="9">
        <v>3874.9</v>
      </c>
      <c r="G87" s="9" t="s">
        <v>260</v>
      </c>
      <c r="H87" s="22" t="s">
        <v>117</v>
      </c>
      <c r="I87" s="9"/>
      <c r="J87" s="9"/>
      <c r="K87" s="9"/>
      <c r="L87" s="9"/>
      <c r="M87" s="9"/>
      <c r="N87" s="9">
        <v>3836.54</v>
      </c>
      <c r="O87" s="9">
        <v>1000</v>
      </c>
      <c r="P87" s="9">
        <v>400</v>
      </c>
      <c r="Q87" s="9">
        <v>600</v>
      </c>
      <c r="R87" s="10"/>
      <c r="S87" s="10" t="s">
        <v>33</v>
      </c>
      <c r="T87" s="39" t="s">
        <v>261</v>
      </c>
      <c r="U87" s="39" t="s">
        <v>35</v>
      </c>
      <c r="V87" s="10"/>
      <c r="W87" s="10"/>
      <c r="X87" s="10"/>
      <c r="Y87" s="47"/>
      <c r="Z87" s="39"/>
    </row>
    <row r="88" ht="30" customHeight="1" spans="1:26">
      <c r="A88" s="10"/>
      <c r="B88" s="9" t="s">
        <v>256</v>
      </c>
      <c r="C88" s="9">
        <v>3</v>
      </c>
      <c r="D88" s="9" t="s">
        <v>262</v>
      </c>
      <c r="E88" s="9">
        <v>11960</v>
      </c>
      <c r="F88" s="9">
        <v>8721.64</v>
      </c>
      <c r="G88" s="22" t="s">
        <v>263</v>
      </c>
      <c r="H88" s="22" t="s">
        <v>31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3000</v>
      </c>
      <c r="P88" s="9"/>
      <c r="Q88" s="9">
        <v>3000</v>
      </c>
      <c r="R88" s="10"/>
      <c r="S88" s="10" t="s">
        <v>33</v>
      </c>
      <c r="T88" s="39" t="s">
        <v>34</v>
      </c>
      <c r="U88" s="39" t="s">
        <v>35</v>
      </c>
      <c r="V88" s="10"/>
      <c r="W88" s="10"/>
      <c r="X88" s="10"/>
      <c r="Y88" s="47"/>
      <c r="Z88" s="39"/>
    </row>
    <row r="89" ht="30" customHeight="1" spans="1:26">
      <c r="A89" s="10"/>
      <c r="B89" s="9" t="s">
        <v>256</v>
      </c>
      <c r="C89" s="9">
        <v>4</v>
      </c>
      <c r="D89" s="9" t="s">
        <v>264</v>
      </c>
      <c r="E89" s="9">
        <v>192940</v>
      </c>
      <c r="F89" s="9">
        <v>101302</v>
      </c>
      <c r="G89" s="22" t="s">
        <v>265</v>
      </c>
      <c r="H89" s="22" t="s">
        <v>31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13000</v>
      </c>
      <c r="P89" s="9">
        <v>0</v>
      </c>
      <c r="Q89" s="9">
        <v>13000</v>
      </c>
      <c r="R89" s="10"/>
      <c r="S89" s="10" t="s">
        <v>33</v>
      </c>
      <c r="T89" s="39" t="s">
        <v>34</v>
      </c>
      <c r="U89" s="39" t="s">
        <v>35</v>
      </c>
      <c r="V89" s="10"/>
      <c r="W89" s="10"/>
      <c r="X89" s="10"/>
      <c r="Y89" s="47"/>
      <c r="Z89" s="39"/>
    </row>
    <row r="90" ht="30" customHeight="1" spans="1:26">
      <c r="A90" s="10">
        <v>29</v>
      </c>
      <c r="B90" s="9" t="s">
        <v>266</v>
      </c>
      <c r="C90" s="9">
        <v>1</v>
      </c>
      <c r="D90" s="9" t="s">
        <v>148</v>
      </c>
      <c r="E90" s="9">
        <v>36000</v>
      </c>
      <c r="F90" s="9" t="s">
        <v>213</v>
      </c>
      <c r="G90" s="21" t="s">
        <v>213</v>
      </c>
      <c r="H90" s="21" t="s">
        <v>31</v>
      </c>
      <c r="I90" s="9" t="s">
        <v>213</v>
      </c>
      <c r="J90" s="9" t="s">
        <v>213</v>
      </c>
      <c r="K90" s="9" t="s">
        <v>213</v>
      </c>
      <c r="L90" s="9" t="s">
        <v>213</v>
      </c>
      <c r="M90" s="9" t="s">
        <v>213</v>
      </c>
      <c r="N90" s="9" t="s">
        <v>213</v>
      </c>
      <c r="O90" s="9">
        <v>3000</v>
      </c>
      <c r="P90" s="9">
        <v>1000</v>
      </c>
      <c r="Q90" s="9">
        <v>2000</v>
      </c>
      <c r="R90" s="9" t="s">
        <v>267</v>
      </c>
      <c r="S90" s="10" t="s">
        <v>33</v>
      </c>
      <c r="T90" s="39" t="s">
        <v>34</v>
      </c>
      <c r="U90" s="39" t="s">
        <v>35</v>
      </c>
      <c r="V90" s="10"/>
      <c r="W90" s="10"/>
      <c r="X90" s="10"/>
      <c r="Y90" s="47"/>
      <c r="Z90" s="39"/>
    </row>
    <row r="91" ht="30" customHeight="1" spans="1:26">
      <c r="A91" s="10">
        <v>30</v>
      </c>
      <c r="B91" s="9" t="s">
        <v>268</v>
      </c>
      <c r="C91" s="9">
        <v>1</v>
      </c>
      <c r="D91" s="9" t="s">
        <v>269</v>
      </c>
      <c r="E91" s="9">
        <v>49198.9</v>
      </c>
      <c r="F91" s="9">
        <v>22600</v>
      </c>
      <c r="G91" s="21" t="s">
        <v>270</v>
      </c>
      <c r="H91" s="21" t="s">
        <v>31</v>
      </c>
      <c r="I91" s="9">
        <v>30</v>
      </c>
      <c r="J91" s="9"/>
      <c r="K91" s="9"/>
      <c r="L91" s="9">
        <v>30</v>
      </c>
      <c r="M91" s="9"/>
      <c r="N91" s="9">
        <v>30</v>
      </c>
      <c r="O91" s="9"/>
      <c r="P91" s="9">
        <v>1740</v>
      </c>
      <c r="Q91" s="9"/>
      <c r="R91" s="10"/>
      <c r="S91" s="10" t="s">
        <v>33</v>
      </c>
      <c r="T91" s="39" t="s">
        <v>34</v>
      </c>
      <c r="U91" s="39" t="s">
        <v>35</v>
      </c>
      <c r="V91" s="10"/>
      <c r="W91" s="10"/>
      <c r="X91" s="10"/>
      <c r="Y91" s="47"/>
      <c r="Z91" s="39"/>
    </row>
    <row r="92" ht="30" hidden="1" customHeight="1" spans="1:26">
      <c r="A92" s="10"/>
      <c r="B92" s="9" t="s">
        <v>268</v>
      </c>
      <c r="C92" s="9">
        <v>2</v>
      </c>
      <c r="D92" s="9" t="s">
        <v>271</v>
      </c>
      <c r="E92" s="15">
        <v>22970</v>
      </c>
      <c r="F92" s="15">
        <v>6500</v>
      </c>
      <c r="G92" s="21" t="s">
        <v>270</v>
      </c>
      <c r="H92" s="21" t="s">
        <v>26</v>
      </c>
      <c r="I92" s="15"/>
      <c r="J92" s="15"/>
      <c r="K92" s="15"/>
      <c r="L92" s="15"/>
      <c r="M92" s="15"/>
      <c r="N92" s="15"/>
      <c r="O92" s="15">
        <v>2500</v>
      </c>
      <c r="P92" s="15"/>
      <c r="Q92" s="15">
        <v>1250</v>
      </c>
      <c r="R92" s="10"/>
      <c r="S92" s="10"/>
      <c r="T92" s="39"/>
      <c r="U92" s="39" t="s">
        <v>272</v>
      </c>
      <c r="V92" s="10"/>
      <c r="W92" s="10"/>
      <c r="X92" s="10"/>
      <c r="Y92" s="47"/>
      <c r="Z92" s="45" t="s">
        <v>273</v>
      </c>
    </row>
    <row r="93" ht="30" customHeight="1" spans="1:26">
      <c r="A93" s="10"/>
      <c r="B93" s="9" t="s">
        <v>268</v>
      </c>
      <c r="C93" s="10">
        <v>3</v>
      </c>
      <c r="D93" s="9" t="s">
        <v>274</v>
      </c>
      <c r="E93" s="90">
        <v>16000</v>
      </c>
      <c r="F93" s="9"/>
      <c r="G93" s="21" t="s">
        <v>270</v>
      </c>
      <c r="H93" s="21" t="s">
        <v>31</v>
      </c>
      <c r="I93" s="9"/>
      <c r="J93" s="9"/>
      <c r="K93" s="9"/>
      <c r="L93" s="9"/>
      <c r="M93" s="9"/>
      <c r="N93" s="9"/>
      <c r="O93" s="9"/>
      <c r="P93" s="9"/>
      <c r="Q93" s="9"/>
      <c r="R93" s="9"/>
      <c r="S93" s="10" t="s">
        <v>33</v>
      </c>
      <c r="T93" s="39" t="s">
        <v>34</v>
      </c>
      <c r="U93" s="39" t="s">
        <v>35</v>
      </c>
      <c r="V93" s="10"/>
      <c r="W93" s="10"/>
      <c r="X93" s="10"/>
      <c r="Y93" s="47"/>
      <c r="Z93" s="39"/>
    </row>
    <row r="94" ht="30" customHeight="1" spans="1:26">
      <c r="A94" s="10"/>
      <c r="B94" s="9" t="s">
        <v>268</v>
      </c>
      <c r="C94" s="10">
        <v>4</v>
      </c>
      <c r="D94" s="9" t="s">
        <v>275</v>
      </c>
      <c r="E94" s="9">
        <v>22000</v>
      </c>
      <c r="F94" s="9"/>
      <c r="G94" s="21" t="s">
        <v>270</v>
      </c>
      <c r="H94" s="21" t="s">
        <v>31</v>
      </c>
      <c r="I94" s="9"/>
      <c r="J94" s="9"/>
      <c r="K94" s="9"/>
      <c r="L94" s="9"/>
      <c r="M94" s="9"/>
      <c r="N94" s="9"/>
      <c r="O94" s="9"/>
      <c r="P94" s="9"/>
      <c r="Q94" s="9"/>
      <c r="R94" s="10"/>
      <c r="S94" s="10" t="s">
        <v>33</v>
      </c>
      <c r="T94" s="39" t="s">
        <v>34</v>
      </c>
      <c r="U94" s="39" t="s">
        <v>35</v>
      </c>
      <c r="V94" s="10"/>
      <c r="W94" s="10"/>
      <c r="X94" s="10"/>
      <c r="Y94" s="47"/>
      <c r="Z94" s="39"/>
    </row>
    <row r="95" ht="30" customHeight="1" spans="1:26">
      <c r="A95" s="10">
        <v>31</v>
      </c>
      <c r="B95" s="9" t="s">
        <v>276</v>
      </c>
      <c r="C95" s="9">
        <v>1</v>
      </c>
      <c r="D95" s="9" t="s">
        <v>277</v>
      </c>
      <c r="E95" s="9">
        <v>21689</v>
      </c>
      <c r="F95" s="9">
        <v>9106</v>
      </c>
      <c r="G95" s="9" t="s">
        <v>70</v>
      </c>
      <c r="H95" s="22" t="s">
        <v>71</v>
      </c>
      <c r="I95" s="96">
        <v>6560.62</v>
      </c>
      <c r="J95" s="9">
        <v>5502.45</v>
      </c>
      <c r="K95" s="9">
        <v>0</v>
      </c>
      <c r="L95" s="9">
        <v>1058.17</v>
      </c>
      <c r="M95" s="9">
        <v>0</v>
      </c>
      <c r="N95" s="96">
        <v>6560.62</v>
      </c>
      <c r="O95" s="9">
        <v>2545.38</v>
      </c>
      <c r="P95" s="9">
        <v>0</v>
      </c>
      <c r="Q95" s="9">
        <v>2545.38</v>
      </c>
      <c r="R95" s="10"/>
      <c r="S95" s="10" t="s">
        <v>33</v>
      </c>
      <c r="T95" s="40" t="s">
        <v>278</v>
      </c>
      <c r="U95" s="39" t="s">
        <v>35</v>
      </c>
      <c r="V95" s="10"/>
      <c r="W95" s="10"/>
      <c r="X95" s="10"/>
      <c r="Y95" s="47"/>
      <c r="Z95" s="39"/>
    </row>
    <row r="96" ht="30" customHeight="1" spans="1:26">
      <c r="A96" s="10"/>
      <c r="B96" s="9"/>
      <c r="C96" s="9">
        <v>2</v>
      </c>
      <c r="D96" s="9" t="s">
        <v>279</v>
      </c>
      <c r="E96" s="9">
        <v>4000</v>
      </c>
      <c r="F96" s="9">
        <v>1200</v>
      </c>
      <c r="G96" s="9" t="s">
        <v>280</v>
      </c>
      <c r="H96" s="22" t="s">
        <v>71</v>
      </c>
      <c r="I96" s="96">
        <v>869</v>
      </c>
      <c r="J96" s="9">
        <v>278.34</v>
      </c>
      <c r="K96" s="9">
        <v>0</v>
      </c>
      <c r="L96" s="9">
        <v>590.66</v>
      </c>
      <c r="M96" s="9">
        <v>0</v>
      </c>
      <c r="N96" s="96">
        <v>869</v>
      </c>
      <c r="O96" s="96">
        <v>331</v>
      </c>
      <c r="P96" s="9">
        <v>0</v>
      </c>
      <c r="Q96" s="96">
        <v>331</v>
      </c>
      <c r="R96" s="10"/>
      <c r="S96" s="10" t="s">
        <v>33</v>
      </c>
      <c r="T96" s="42"/>
      <c r="U96" s="39" t="s">
        <v>35</v>
      </c>
      <c r="V96" s="10"/>
      <c r="W96" s="10"/>
      <c r="X96" s="10"/>
      <c r="Y96" s="47"/>
      <c r="Z96" s="39"/>
    </row>
    <row r="97" ht="30" hidden="1" customHeight="1" spans="1:26">
      <c r="A97" s="10">
        <v>32</v>
      </c>
      <c r="B97" s="9" t="s">
        <v>281</v>
      </c>
      <c r="C97" s="9">
        <v>1</v>
      </c>
      <c r="D97" s="9" t="s">
        <v>282</v>
      </c>
      <c r="E97" s="15">
        <v>10323.93</v>
      </c>
      <c r="F97" s="15">
        <v>2931.900218</v>
      </c>
      <c r="G97" s="9" t="s">
        <v>70</v>
      </c>
      <c r="H97" s="22" t="s">
        <v>87</v>
      </c>
      <c r="I97" s="15">
        <f t="shared" ref="I97:I108" si="3">SUM(J97:M97)</f>
        <v>1026.1650763</v>
      </c>
      <c r="J97" s="15">
        <v>0</v>
      </c>
      <c r="K97" s="15">
        <v>0</v>
      </c>
      <c r="L97" s="15">
        <f>F97*35%</f>
        <v>1026.1650763</v>
      </c>
      <c r="M97" s="15">
        <v>0</v>
      </c>
      <c r="N97" s="15">
        <v>0</v>
      </c>
      <c r="O97" s="15">
        <f t="shared" ref="O97:O102" si="4">F97*85%</f>
        <v>2492.1151853</v>
      </c>
      <c r="P97" s="15">
        <f>L97</f>
        <v>1026.1650763</v>
      </c>
      <c r="Q97" s="15">
        <f t="shared" ref="Q97:Q100" si="5">O97-P97</f>
        <v>1465.950109</v>
      </c>
      <c r="R97" s="9"/>
      <c r="S97" s="10"/>
      <c r="T97" s="39"/>
      <c r="U97" s="40" t="s">
        <v>283</v>
      </c>
      <c r="V97" s="10"/>
      <c r="W97" s="10"/>
      <c r="X97" s="10">
        <v>9</v>
      </c>
      <c r="Y97" s="47">
        <v>400</v>
      </c>
      <c r="Z97" s="45" t="s">
        <v>284</v>
      </c>
    </row>
    <row r="98" ht="30" hidden="1" customHeight="1" spans="1:26">
      <c r="A98" s="10"/>
      <c r="B98" s="9" t="s">
        <v>281</v>
      </c>
      <c r="C98" s="9">
        <v>2</v>
      </c>
      <c r="D98" s="9" t="s">
        <v>285</v>
      </c>
      <c r="E98" s="15">
        <v>14443.95</v>
      </c>
      <c r="F98" s="15">
        <v>3954.233427</v>
      </c>
      <c r="G98" s="9" t="s">
        <v>70</v>
      </c>
      <c r="H98" s="22" t="s">
        <v>87</v>
      </c>
      <c r="I98" s="15">
        <f t="shared" si="3"/>
        <v>1383.98169945</v>
      </c>
      <c r="J98" s="15">
        <v>0</v>
      </c>
      <c r="K98" s="15">
        <v>0</v>
      </c>
      <c r="L98" s="15">
        <f>F98*35%</f>
        <v>1383.98169945</v>
      </c>
      <c r="M98" s="15">
        <v>0</v>
      </c>
      <c r="N98" s="15">
        <v>0</v>
      </c>
      <c r="O98" s="15">
        <f t="shared" si="4"/>
        <v>3361.09841295</v>
      </c>
      <c r="P98" s="15">
        <f>L98</f>
        <v>1383.98169945</v>
      </c>
      <c r="Q98" s="15">
        <f t="shared" si="5"/>
        <v>1977.1167135</v>
      </c>
      <c r="R98" s="9"/>
      <c r="S98" s="10"/>
      <c r="T98" s="39"/>
      <c r="U98" s="41"/>
      <c r="V98" s="10"/>
      <c r="W98" s="10"/>
      <c r="X98" s="10">
        <v>9</v>
      </c>
      <c r="Y98" s="47">
        <v>600</v>
      </c>
      <c r="Z98" s="45"/>
    </row>
    <row r="99" ht="63" hidden="1" customHeight="1" spans="1:26">
      <c r="A99" s="10"/>
      <c r="B99" s="9" t="s">
        <v>281</v>
      </c>
      <c r="C99" s="9">
        <v>3</v>
      </c>
      <c r="D99" s="9" t="s">
        <v>286</v>
      </c>
      <c r="E99" s="15">
        <v>7105.33</v>
      </c>
      <c r="F99" s="15">
        <v>1314.834561</v>
      </c>
      <c r="G99" s="9" t="s">
        <v>70</v>
      </c>
      <c r="H99" s="22" t="s">
        <v>87</v>
      </c>
      <c r="I99" s="15">
        <f t="shared" si="3"/>
        <v>986.12592075</v>
      </c>
      <c r="J99" s="15">
        <v>0</v>
      </c>
      <c r="K99" s="15">
        <v>0</v>
      </c>
      <c r="L99" s="15">
        <f>F99*75%</f>
        <v>986.12592075</v>
      </c>
      <c r="M99" s="15">
        <v>0</v>
      </c>
      <c r="N99" s="15">
        <v>10</v>
      </c>
      <c r="O99" s="15">
        <f>F99*85%-10</f>
        <v>1107.60937685</v>
      </c>
      <c r="P99" s="15">
        <f>L99-N99</f>
        <v>976.12592075</v>
      </c>
      <c r="Q99" s="15">
        <f t="shared" si="5"/>
        <v>131.4834561</v>
      </c>
      <c r="R99" s="9"/>
      <c r="S99" s="10"/>
      <c r="T99" s="39"/>
      <c r="U99" s="41"/>
      <c r="V99" s="10"/>
      <c r="W99" s="10"/>
      <c r="X99" s="10">
        <v>9</v>
      </c>
      <c r="Y99" s="47">
        <v>40</v>
      </c>
      <c r="Z99" s="45"/>
    </row>
    <row r="100" ht="30" hidden="1" customHeight="1" spans="1:26">
      <c r="A100" s="10"/>
      <c r="B100" s="9" t="s">
        <v>281</v>
      </c>
      <c r="C100" s="9">
        <v>4</v>
      </c>
      <c r="D100" s="9" t="s">
        <v>287</v>
      </c>
      <c r="E100" s="15">
        <v>27827.77</v>
      </c>
      <c r="F100" s="15">
        <f>1911.616508+2615.928851+3643.434792</f>
        <v>8170.980151</v>
      </c>
      <c r="G100" s="9" t="s">
        <v>70</v>
      </c>
      <c r="H100" s="22" t="s">
        <v>87</v>
      </c>
      <c r="I100" s="15">
        <f t="shared" si="3"/>
        <v>6128.23511325</v>
      </c>
      <c r="J100" s="15">
        <v>0</v>
      </c>
      <c r="K100" s="15">
        <v>0</v>
      </c>
      <c r="L100" s="15">
        <f>F100*75%</f>
        <v>6128.23511325</v>
      </c>
      <c r="M100" s="15">
        <v>0</v>
      </c>
      <c r="N100" s="15">
        <v>40</v>
      </c>
      <c r="O100" s="15">
        <f>F100*85%-40</f>
        <v>6905.33312835</v>
      </c>
      <c r="P100" s="15">
        <f>L100-N100</f>
        <v>6088.23511325</v>
      </c>
      <c r="Q100" s="15">
        <f t="shared" si="5"/>
        <v>817.098015099999</v>
      </c>
      <c r="R100" s="9"/>
      <c r="S100" s="10"/>
      <c r="T100" s="39"/>
      <c r="U100" s="42"/>
      <c r="V100" s="10"/>
      <c r="W100" s="10"/>
      <c r="X100" s="10">
        <v>9</v>
      </c>
      <c r="Y100" s="47">
        <v>250</v>
      </c>
      <c r="Z100" s="45"/>
    </row>
    <row r="101" ht="30" customHeight="1" spans="1:26">
      <c r="A101" s="10"/>
      <c r="B101" s="9" t="s">
        <v>281</v>
      </c>
      <c r="C101" s="9">
        <v>5</v>
      </c>
      <c r="D101" s="9" t="s">
        <v>288</v>
      </c>
      <c r="E101" s="91">
        <f>6331.8+3165.9+3165.9+858.41+607.56</f>
        <v>14129.57</v>
      </c>
      <c r="F101" s="91">
        <f>893.919793+889.56984+1714.356516+254.644392+181.949651</f>
        <v>3934.440192</v>
      </c>
      <c r="G101" s="9" t="s">
        <v>70</v>
      </c>
      <c r="H101" s="22" t="s">
        <v>117</v>
      </c>
      <c r="I101" s="91">
        <f t="shared" si="3"/>
        <v>3934.440192</v>
      </c>
      <c r="J101" s="9">
        <v>0</v>
      </c>
      <c r="K101" s="9">
        <v>0</v>
      </c>
      <c r="L101" s="91">
        <f t="shared" ref="L101:L108" si="6">F101*100%</f>
        <v>3934.440192</v>
      </c>
      <c r="M101" s="9">
        <v>0</v>
      </c>
      <c r="N101" s="91">
        <v>2411.97</v>
      </c>
      <c r="O101" s="97">
        <f t="shared" ref="O101:O107" si="7">P101</f>
        <v>472.13282304</v>
      </c>
      <c r="P101" s="97">
        <f>F101*12%</f>
        <v>472.13282304</v>
      </c>
      <c r="Q101" s="97">
        <v>0</v>
      </c>
      <c r="R101" s="9"/>
      <c r="S101" s="10" t="s">
        <v>33</v>
      </c>
      <c r="T101" s="39" t="s">
        <v>289</v>
      </c>
      <c r="U101" s="39" t="s">
        <v>35</v>
      </c>
      <c r="V101" s="10"/>
      <c r="W101" s="10"/>
      <c r="X101" s="10"/>
      <c r="Y101" s="47"/>
      <c r="Z101" s="39"/>
    </row>
    <row r="102" ht="30" customHeight="1" spans="1:26">
      <c r="A102" s="10"/>
      <c r="B102" s="9" t="s">
        <v>281</v>
      </c>
      <c r="C102" s="9">
        <f t="shared" ref="C102:C108" si="8">C101+1</f>
        <v>6</v>
      </c>
      <c r="D102" s="9" t="s">
        <v>147</v>
      </c>
      <c r="E102" s="91">
        <v>7029.83</v>
      </c>
      <c r="F102" s="91">
        <v>2208.000756</v>
      </c>
      <c r="G102" s="9" t="s">
        <v>70</v>
      </c>
      <c r="H102" s="22" t="s">
        <v>94</v>
      </c>
      <c r="I102" s="91">
        <f t="shared" si="3"/>
        <v>2208.000756</v>
      </c>
      <c r="J102" s="9">
        <v>0</v>
      </c>
      <c r="K102" s="9">
        <v>0</v>
      </c>
      <c r="L102" s="91">
        <f t="shared" si="6"/>
        <v>2208.000756</v>
      </c>
      <c r="M102" s="9">
        <v>0</v>
      </c>
      <c r="N102" s="9">
        <v>0</v>
      </c>
      <c r="O102" s="97">
        <f t="shared" si="4"/>
        <v>1876.8006426</v>
      </c>
      <c r="P102" s="97">
        <f>O102</f>
        <v>1876.8006426</v>
      </c>
      <c r="Q102" s="97">
        <v>0</v>
      </c>
      <c r="R102" s="9"/>
      <c r="S102" s="10" t="s">
        <v>33</v>
      </c>
      <c r="T102" s="39"/>
      <c r="U102" s="39" t="s">
        <v>35</v>
      </c>
      <c r="V102" s="10"/>
      <c r="W102" s="10"/>
      <c r="X102" s="10"/>
      <c r="Y102" s="47"/>
      <c r="Z102" s="39"/>
    </row>
    <row r="103" ht="30" customHeight="1" spans="1:26">
      <c r="A103" s="10"/>
      <c r="B103" s="9" t="s">
        <v>281</v>
      </c>
      <c r="C103" s="9">
        <f t="shared" si="8"/>
        <v>7</v>
      </c>
      <c r="D103" s="9" t="s">
        <v>290</v>
      </c>
      <c r="E103" s="91">
        <v>62000</v>
      </c>
      <c r="F103" s="91">
        <v>2236.289012</v>
      </c>
      <c r="G103" s="9" t="s">
        <v>70</v>
      </c>
      <c r="H103" s="22" t="s">
        <v>26</v>
      </c>
      <c r="I103" s="91">
        <f t="shared" si="3"/>
        <v>2236.289012</v>
      </c>
      <c r="J103" s="9">
        <v>0</v>
      </c>
      <c r="K103" s="9">
        <v>0</v>
      </c>
      <c r="L103" s="91">
        <f t="shared" si="6"/>
        <v>2236.289012</v>
      </c>
      <c r="M103" s="9">
        <v>0</v>
      </c>
      <c r="N103" s="9">
        <v>550</v>
      </c>
      <c r="O103" s="97">
        <f>F103*85%-N103</f>
        <v>1350.8456602</v>
      </c>
      <c r="P103" s="97">
        <f>O103</f>
        <v>1350.8456602</v>
      </c>
      <c r="Q103" s="97">
        <v>0</v>
      </c>
      <c r="R103" s="9" t="s">
        <v>291</v>
      </c>
      <c r="S103" s="10" t="s">
        <v>33</v>
      </c>
      <c r="T103" s="39"/>
      <c r="U103" s="39" t="s">
        <v>35</v>
      </c>
      <c r="V103" s="10"/>
      <c r="W103" s="10"/>
      <c r="X103" s="10"/>
      <c r="Y103" s="47"/>
      <c r="Z103" s="39"/>
    </row>
    <row r="104" ht="30" customHeight="1" spans="1:26">
      <c r="A104" s="10"/>
      <c r="B104" s="9" t="s">
        <v>281</v>
      </c>
      <c r="C104" s="9">
        <f t="shared" si="8"/>
        <v>8</v>
      </c>
      <c r="D104" s="9" t="s">
        <v>292</v>
      </c>
      <c r="E104" s="91">
        <v>165000</v>
      </c>
      <c r="F104" s="91">
        <v>500</v>
      </c>
      <c r="G104" s="9" t="s">
        <v>70</v>
      </c>
      <c r="H104" s="22" t="s">
        <v>71</v>
      </c>
      <c r="I104" s="91">
        <f t="shared" si="3"/>
        <v>500</v>
      </c>
      <c r="J104" s="9">
        <v>0</v>
      </c>
      <c r="K104" s="9">
        <v>0</v>
      </c>
      <c r="L104" s="91">
        <f t="shared" si="6"/>
        <v>500</v>
      </c>
      <c r="M104" s="9">
        <v>0</v>
      </c>
      <c r="N104" s="9">
        <v>480</v>
      </c>
      <c r="O104" s="97">
        <v>0</v>
      </c>
      <c r="P104" s="97">
        <v>0</v>
      </c>
      <c r="Q104" s="97">
        <v>0</v>
      </c>
      <c r="R104" s="9"/>
      <c r="S104" s="10" t="s">
        <v>33</v>
      </c>
      <c r="T104" s="39"/>
      <c r="U104" s="39" t="s">
        <v>35</v>
      </c>
      <c r="V104" s="10"/>
      <c r="W104" s="10"/>
      <c r="X104" s="10"/>
      <c r="Y104" s="47"/>
      <c r="Z104" s="39"/>
    </row>
    <row r="105" ht="30" customHeight="1" spans="1:26">
      <c r="A105" s="10"/>
      <c r="B105" s="9" t="s">
        <v>281</v>
      </c>
      <c r="C105" s="9">
        <f t="shared" si="8"/>
        <v>9</v>
      </c>
      <c r="D105" s="9" t="s">
        <v>293</v>
      </c>
      <c r="E105" s="91">
        <v>81030.6</v>
      </c>
      <c r="F105" s="91">
        <v>485</v>
      </c>
      <c r="G105" s="9" t="s">
        <v>70</v>
      </c>
      <c r="H105" s="22"/>
      <c r="I105" s="91">
        <f t="shared" si="3"/>
        <v>485</v>
      </c>
      <c r="J105" s="9">
        <v>0</v>
      </c>
      <c r="K105" s="9">
        <v>0</v>
      </c>
      <c r="L105" s="91">
        <f t="shared" si="6"/>
        <v>485</v>
      </c>
      <c r="M105" s="9">
        <v>0</v>
      </c>
      <c r="N105" s="9">
        <v>363</v>
      </c>
      <c r="O105" s="97">
        <f t="shared" si="7"/>
        <v>122</v>
      </c>
      <c r="P105" s="97">
        <f t="shared" ref="P105:P107" si="9">L105-N105</f>
        <v>122</v>
      </c>
      <c r="Q105" s="97">
        <v>0</v>
      </c>
      <c r="R105" s="9"/>
      <c r="S105" s="10" t="s">
        <v>33</v>
      </c>
      <c r="T105" s="39"/>
      <c r="U105" s="39" t="s">
        <v>35</v>
      </c>
      <c r="V105" s="10"/>
      <c r="W105" s="10"/>
      <c r="X105" s="10"/>
      <c r="Y105" s="47"/>
      <c r="Z105" s="39"/>
    </row>
    <row r="106" ht="30" customHeight="1" spans="1:26">
      <c r="A106" s="10"/>
      <c r="B106" s="9" t="s">
        <v>281</v>
      </c>
      <c r="C106" s="9">
        <f t="shared" si="8"/>
        <v>10</v>
      </c>
      <c r="D106" s="9" t="s">
        <v>294</v>
      </c>
      <c r="E106" s="91">
        <v>81030.6</v>
      </c>
      <c r="F106" s="91">
        <v>200</v>
      </c>
      <c r="G106" s="9" t="s">
        <v>70</v>
      </c>
      <c r="H106" s="22"/>
      <c r="I106" s="91">
        <f t="shared" si="3"/>
        <v>200</v>
      </c>
      <c r="J106" s="9">
        <v>0</v>
      </c>
      <c r="K106" s="9">
        <v>0</v>
      </c>
      <c r="L106" s="91">
        <f t="shared" si="6"/>
        <v>200</v>
      </c>
      <c r="M106" s="9">
        <v>0</v>
      </c>
      <c r="N106" s="9">
        <v>50</v>
      </c>
      <c r="O106" s="97">
        <f t="shared" si="7"/>
        <v>150</v>
      </c>
      <c r="P106" s="97">
        <f t="shared" si="9"/>
        <v>150</v>
      </c>
      <c r="Q106" s="97">
        <v>0</v>
      </c>
      <c r="R106" s="9"/>
      <c r="S106" s="10" t="s">
        <v>33</v>
      </c>
      <c r="T106" s="39"/>
      <c r="U106" s="39" t="s">
        <v>35</v>
      </c>
      <c r="V106" s="10"/>
      <c r="W106" s="10"/>
      <c r="X106" s="10"/>
      <c r="Y106" s="47"/>
      <c r="Z106" s="39"/>
    </row>
    <row r="107" ht="30" customHeight="1" spans="1:26">
      <c r="A107" s="10"/>
      <c r="B107" s="9" t="s">
        <v>281</v>
      </c>
      <c r="C107" s="9">
        <f t="shared" si="8"/>
        <v>11</v>
      </c>
      <c r="D107" s="9" t="s">
        <v>295</v>
      </c>
      <c r="E107" s="91">
        <v>81030.6</v>
      </c>
      <c r="F107" s="91">
        <v>485.1</v>
      </c>
      <c r="G107" s="9" t="s">
        <v>70</v>
      </c>
      <c r="H107" s="22"/>
      <c r="I107" s="91">
        <f t="shared" si="3"/>
        <v>485.1</v>
      </c>
      <c r="J107" s="9">
        <v>0</v>
      </c>
      <c r="K107" s="9">
        <v>0</v>
      </c>
      <c r="L107" s="91">
        <f t="shared" si="6"/>
        <v>485.1</v>
      </c>
      <c r="M107" s="9">
        <v>0</v>
      </c>
      <c r="N107" s="9">
        <v>48.51</v>
      </c>
      <c r="O107" s="97">
        <f t="shared" si="7"/>
        <v>436.59</v>
      </c>
      <c r="P107" s="97">
        <f t="shared" si="9"/>
        <v>436.59</v>
      </c>
      <c r="Q107" s="97">
        <v>0</v>
      </c>
      <c r="R107" s="9"/>
      <c r="S107" s="10" t="s">
        <v>33</v>
      </c>
      <c r="T107" s="39"/>
      <c r="U107" s="39" t="s">
        <v>35</v>
      </c>
      <c r="V107" s="10"/>
      <c r="W107" s="10"/>
      <c r="X107" s="10"/>
      <c r="Y107" s="47"/>
      <c r="Z107" s="39"/>
    </row>
    <row r="108" ht="30" customHeight="1" spans="1:26">
      <c r="A108" s="10"/>
      <c r="B108" s="9" t="s">
        <v>281</v>
      </c>
      <c r="C108" s="9">
        <f t="shared" si="8"/>
        <v>12</v>
      </c>
      <c r="D108" s="9" t="s">
        <v>296</v>
      </c>
      <c r="E108" s="91">
        <v>81030.6</v>
      </c>
      <c r="F108" s="91">
        <v>150</v>
      </c>
      <c r="G108" s="9" t="s">
        <v>70</v>
      </c>
      <c r="H108" s="22"/>
      <c r="I108" s="91">
        <f t="shared" si="3"/>
        <v>150</v>
      </c>
      <c r="J108" s="9">
        <v>0</v>
      </c>
      <c r="K108" s="9">
        <v>0</v>
      </c>
      <c r="L108" s="91">
        <f t="shared" si="6"/>
        <v>150</v>
      </c>
      <c r="M108" s="9">
        <v>0</v>
      </c>
      <c r="N108" s="9">
        <v>150</v>
      </c>
      <c r="O108" s="97">
        <v>0</v>
      </c>
      <c r="P108" s="97">
        <v>0</v>
      </c>
      <c r="Q108" s="97">
        <v>0</v>
      </c>
      <c r="R108" s="9"/>
      <c r="S108" s="10" t="s">
        <v>33</v>
      </c>
      <c r="T108" s="39"/>
      <c r="U108" s="39" t="s">
        <v>35</v>
      </c>
      <c r="V108" s="10"/>
      <c r="W108" s="10"/>
      <c r="X108" s="10"/>
      <c r="Y108" s="47"/>
      <c r="Z108" s="39"/>
    </row>
    <row r="109" ht="30" hidden="1" customHeight="1" spans="1:26">
      <c r="A109" s="10">
        <v>33</v>
      </c>
      <c r="B109" s="9" t="s">
        <v>297</v>
      </c>
      <c r="C109" s="9">
        <v>1</v>
      </c>
      <c r="D109" s="9" t="s">
        <v>298</v>
      </c>
      <c r="E109" s="15">
        <v>13347</v>
      </c>
      <c r="F109" s="15">
        <v>9875</v>
      </c>
      <c r="G109" s="9" t="s">
        <v>203</v>
      </c>
      <c r="H109" s="9" t="s">
        <v>87</v>
      </c>
      <c r="I109" s="15">
        <v>900</v>
      </c>
      <c r="J109" s="15"/>
      <c r="K109" s="15"/>
      <c r="L109" s="15"/>
      <c r="M109" s="15"/>
      <c r="N109" s="15">
        <v>900</v>
      </c>
      <c r="O109" s="15">
        <v>9875</v>
      </c>
      <c r="P109" s="15">
        <v>3375</v>
      </c>
      <c r="Q109" s="15">
        <v>5600</v>
      </c>
      <c r="R109" s="10"/>
      <c r="S109" s="10"/>
      <c r="T109" s="39"/>
      <c r="U109" s="39" t="s">
        <v>299</v>
      </c>
      <c r="V109" s="10"/>
      <c r="W109" s="10"/>
      <c r="X109" s="10">
        <v>9</v>
      </c>
      <c r="Y109" s="47">
        <v>1600</v>
      </c>
      <c r="Z109" s="39"/>
    </row>
    <row r="110" ht="88" hidden="1" customHeight="1" spans="1:26">
      <c r="A110" s="10">
        <v>34</v>
      </c>
      <c r="B110" s="9" t="s">
        <v>300</v>
      </c>
      <c r="C110" s="9">
        <v>1</v>
      </c>
      <c r="D110" s="9" t="s">
        <v>301</v>
      </c>
      <c r="E110" s="15">
        <v>20000</v>
      </c>
      <c r="F110" s="15">
        <v>5750</v>
      </c>
      <c r="G110" s="22" t="s">
        <v>302</v>
      </c>
      <c r="H110" s="22" t="s">
        <v>26</v>
      </c>
      <c r="I110" s="15">
        <f>J110+L110</f>
        <v>14731.449382</v>
      </c>
      <c r="J110" s="15">
        <v>1143.960186</v>
      </c>
      <c r="K110" s="15">
        <v>0</v>
      </c>
      <c r="L110" s="15">
        <v>13587.489196</v>
      </c>
      <c r="M110" s="15">
        <v>0</v>
      </c>
      <c r="N110" s="15">
        <v>1163.4881</v>
      </c>
      <c r="O110" s="15">
        <v>23635.9619</v>
      </c>
      <c r="P110" s="15">
        <v>240</v>
      </c>
      <c r="Q110" s="15">
        <v>10000</v>
      </c>
      <c r="R110" s="9" t="s">
        <v>303</v>
      </c>
      <c r="S110" s="10"/>
      <c r="T110" s="39"/>
      <c r="U110" s="40" t="s">
        <v>304</v>
      </c>
      <c r="V110" s="10"/>
      <c r="W110" s="10">
        <v>9</v>
      </c>
      <c r="X110" s="10"/>
      <c r="Y110" s="47">
        <v>3000</v>
      </c>
      <c r="Z110" s="45" t="s">
        <v>305</v>
      </c>
    </row>
    <row r="111" ht="30" hidden="1" customHeight="1" spans="1:26">
      <c r="A111" s="10"/>
      <c r="B111" s="9" t="s">
        <v>300</v>
      </c>
      <c r="C111" s="9">
        <v>2</v>
      </c>
      <c r="D111" s="92" t="s">
        <v>306</v>
      </c>
      <c r="E111" s="15">
        <v>62650</v>
      </c>
      <c r="F111" s="15">
        <v>23049.45</v>
      </c>
      <c r="G111" s="22" t="s">
        <v>307</v>
      </c>
      <c r="H111" s="22" t="s">
        <v>87</v>
      </c>
      <c r="I111" s="15"/>
      <c r="J111" s="15">
        <v>1143.960186</v>
      </c>
      <c r="K111" s="15">
        <v>0</v>
      </c>
      <c r="L111" s="15">
        <v>13587.489196</v>
      </c>
      <c r="M111" s="15">
        <v>0</v>
      </c>
      <c r="N111" s="15"/>
      <c r="O111" s="15"/>
      <c r="P111" s="15">
        <v>960</v>
      </c>
      <c r="Q111" s="15"/>
      <c r="R111" s="9"/>
      <c r="S111" s="10"/>
      <c r="T111" s="39"/>
      <c r="U111" s="42"/>
      <c r="V111" s="10"/>
      <c r="W111" s="10">
        <v>9</v>
      </c>
      <c r="X111" s="10"/>
      <c r="Y111" s="47"/>
      <c r="Z111" s="45"/>
    </row>
    <row r="112" ht="61" customHeight="1" spans="1:26">
      <c r="A112" s="10">
        <v>35</v>
      </c>
      <c r="B112" s="9" t="s">
        <v>308</v>
      </c>
      <c r="C112" s="9">
        <v>1</v>
      </c>
      <c r="D112" s="9" t="s">
        <v>309</v>
      </c>
      <c r="E112" s="9">
        <v>24270</v>
      </c>
      <c r="F112" s="9">
        <v>8267</v>
      </c>
      <c r="G112" s="9" t="s">
        <v>70</v>
      </c>
      <c r="H112" s="9" t="s">
        <v>310</v>
      </c>
      <c r="I112" s="15">
        <f ca="1">J112+L112</f>
        <v>7026</v>
      </c>
      <c r="J112" s="9">
        <v>5753</v>
      </c>
      <c r="K112" s="9">
        <v>0</v>
      </c>
      <c r="L112" s="88">
        <f ca="1">I112-J112</f>
        <v>1273</v>
      </c>
      <c r="M112" s="9">
        <v>0</v>
      </c>
      <c r="N112" s="9">
        <v>5760</v>
      </c>
      <c r="O112" s="9">
        <v>1241</v>
      </c>
      <c r="P112" s="9">
        <v>241</v>
      </c>
      <c r="Q112" s="9">
        <v>1000</v>
      </c>
      <c r="R112" s="21" t="s">
        <v>311</v>
      </c>
      <c r="S112" s="10" t="s">
        <v>33</v>
      </c>
      <c r="T112" s="39" t="s">
        <v>312</v>
      </c>
      <c r="U112" s="39" t="s">
        <v>35</v>
      </c>
      <c r="V112" s="10"/>
      <c r="W112" s="10"/>
      <c r="X112" s="10"/>
      <c r="Y112" s="47"/>
      <c r="Z112" s="39"/>
    </row>
    <row r="113" ht="30" customHeight="1" spans="1:26">
      <c r="A113" s="10"/>
      <c r="B113" s="9" t="s">
        <v>308</v>
      </c>
      <c r="C113" s="9">
        <v>2</v>
      </c>
      <c r="D113" s="9" t="s">
        <v>313</v>
      </c>
      <c r="E113" s="9">
        <v>25000</v>
      </c>
      <c r="F113" s="9">
        <v>8750</v>
      </c>
      <c r="G113" s="9"/>
      <c r="H113" s="22" t="s">
        <v>31</v>
      </c>
      <c r="I113" s="9">
        <v>1360</v>
      </c>
      <c r="J113" s="9">
        <v>360</v>
      </c>
      <c r="K113" s="9">
        <v>0</v>
      </c>
      <c r="L113" s="88">
        <v>1000</v>
      </c>
      <c r="M113" s="9">
        <v>0</v>
      </c>
      <c r="N113" s="9">
        <v>0</v>
      </c>
      <c r="O113" s="9">
        <v>2862</v>
      </c>
      <c r="P113" s="9">
        <v>1000</v>
      </c>
      <c r="Q113" s="9">
        <v>1862</v>
      </c>
      <c r="R113" s="21" t="s">
        <v>314</v>
      </c>
      <c r="S113" s="10" t="s">
        <v>33</v>
      </c>
      <c r="T113" s="39" t="s">
        <v>34</v>
      </c>
      <c r="U113" s="39" t="s">
        <v>35</v>
      </c>
      <c r="V113" s="10"/>
      <c r="W113" s="10"/>
      <c r="X113" s="10"/>
      <c r="Y113" s="47"/>
      <c r="Z113" s="39"/>
    </row>
    <row r="114" ht="30" customHeight="1" spans="1:26">
      <c r="A114" s="10"/>
      <c r="B114" s="9" t="s">
        <v>308</v>
      </c>
      <c r="C114" s="10">
        <v>3</v>
      </c>
      <c r="D114" s="9" t="s">
        <v>315</v>
      </c>
      <c r="E114" s="9">
        <v>48000</v>
      </c>
      <c r="F114" s="9">
        <v>15360</v>
      </c>
      <c r="G114" s="9"/>
      <c r="H114" s="22" t="s">
        <v>31</v>
      </c>
      <c r="I114" s="9">
        <v>1860</v>
      </c>
      <c r="J114" s="9">
        <v>860</v>
      </c>
      <c r="K114" s="9">
        <v>0</v>
      </c>
      <c r="L114" s="88">
        <v>1000</v>
      </c>
      <c r="M114" s="9">
        <v>0</v>
      </c>
      <c r="N114" s="9">
        <v>0</v>
      </c>
      <c r="O114" s="9">
        <v>5608</v>
      </c>
      <c r="P114" s="9">
        <v>2000</v>
      </c>
      <c r="Q114" s="9">
        <v>3608</v>
      </c>
      <c r="R114" s="21" t="s">
        <v>316</v>
      </c>
      <c r="S114" s="10" t="s">
        <v>33</v>
      </c>
      <c r="T114" s="39" t="s">
        <v>34</v>
      </c>
      <c r="U114" s="39" t="s">
        <v>35</v>
      </c>
      <c r="V114" s="10"/>
      <c r="W114" s="10"/>
      <c r="X114" s="10"/>
      <c r="Y114" s="47"/>
      <c r="Z114" s="39"/>
    </row>
    <row r="115" ht="30" customHeight="1" spans="1:26">
      <c r="A115" s="10">
        <v>36</v>
      </c>
      <c r="B115" s="10" t="s">
        <v>317</v>
      </c>
      <c r="C115" s="9">
        <v>1</v>
      </c>
      <c r="D115" s="22" t="s">
        <v>318</v>
      </c>
      <c r="E115" s="9">
        <v>826</v>
      </c>
      <c r="F115" s="9"/>
      <c r="G115" s="22"/>
      <c r="H115" s="22" t="s">
        <v>31</v>
      </c>
      <c r="I115" s="9"/>
      <c r="J115" s="9"/>
      <c r="K115" s="9"/>
      <c r="L115" s="9"/>
      <c r="M115" s="9"/>
      <c r="N115" s="9"/>
      <c r="O115" s="9">
        <v>452.08</v>
      </c>
      <c r="P115" s="9">
        <f t="shared" ref="P115:P119" si="10">SUM(O115*30%)</f>
        <v>135.624</v>
      </c>
      <c r="Q115" s="9">
        <f t="shared" ref="Q115:Q119" si="11">O115*0.7</f>
        <v>316.456</v>
      </c>
      <c r="R115" s="10"/>
      <c r="S115" s="10" t="s">
        <v>33</v>
      </c>
      <c r="T115" s="39" t="s">
        <v>34</v>
      </c>
      <c r="U115" s="39" t="s">
        <v>35</v>
      </c>
      <c r="V115" s="10"/>
      <c r="W115" s="10"/>
      <c r="X115" s="10"/>
      <c r="Y115" s="47"/>
      <c r="Z115" s="39"/>
    </row>
    <row r="116" ht="30" customHeight="1" spans="1:26">
      <c r="A116" s="10"/>
      <c r="B116" s="10" t="s">
        <v>317</v>
      </c>
      <c r="C116" s="9">
        <v>2</v>
      </c>
      <c r="D116" s="22" t="s">
        <v>319</v>
      </c>
      <c r="E116" s="9">
        <v>7600</v>
      </c>
      <c r="F116" s="9"/>
      <c r="G116" s="22"/>
      <c r="H116" s="22" t="s">
        <v>31</v>
      </c>
      <c r="I116" s="9"/>
      <c r="J116" s="9"/>
      <c r="K116" s="9"/>
      <c r="L116" s="9"/>
      <c r="M116" s="9"/>
      <c r="N116" s="9"/>
      <c r="O116" s="9">
        <v>331.65</v>
      </c>
      <c r="P116" s="9">
        <f t="shared" si="10"/>
        <v>99.495</v>
      </c>
      <c r="Q116" s="9">
        <f t="shared" si="11"/>
        <v>232.155</v>
      </c>
      <c r="R116" s="10"/>
      <c r="S116" s="10" t="s">
        <v>33</v>
      </c>
      <c r="T116" s="39" t="s">
        <v>320</v>
      </c>
      <c r="U116" s="39" t="s">
        <v>35</v>
      </c>
      <c r="V116" s="10"/>
      <c r="W116" s="10"/>
      <c r="X116" s="10"/>
      <c r="Y116" s="47"/>
      <c r="Z116" s="39"/>
    </row>
    <row r="117" ht="30" customHeight="1" spans="1:26">
      <c r="A117" s="10"/>
      <c r="B117" s="10" t="s">
        <v>317</v>
      </c>
      <c r="C117" s="9">
        <v>3</v>
      </c>
      <c r="D117" s="21" t="s">
        <v>321</v>
      </c>
      <c r="E117" s="9">
        <v>1015</v>
      </c>
      <c r="F117" s="9"/>
      <c r="G117" s="22"/>
      <c r="H117" s="22" t="s">
        <v>31</v>
      </c>
      <c r="I117" s="9"/>
      <c r="J117" s="9"/>
      <c r="K117" s="9"/>
      <c r="L117" s="9"/>
      <c r="M117" s="9"/>
      <c r="N117" s="9"/>
      <c r="O117" s="9">
        <v>199.99</v>
      </c>
      <c r="P117" s="9">
        <f t="shared" si="10"/>
        <v>59.997</v>
      </c>
      <c r="Q117" s="9">
        <f t="shared" si="11"/>
        <v>139.993</v>
      </c>
      <c r="R117" s="10"/>
      <c r="S117" s="10" t="s">
        <v>33</v>
      </c>
      <c r="T117" s="39" t="s">
        <v>322</v>
      </c>
      <c r="U117" s="39" t="s">
        <v>35</v>
      </c>
      <c r="V117" s="10"/>
      <c r="W117" s="10"/>
      <c r="X117" s="10"/>
      <c r="Y117" s="47"/>
      <c r="Z117" s="39"/>
    </row>
    <row r="118" ht="30" customHeight="1" spans="1:26">
      <c r="A118" s="10"/>
      <c r="B118" s="10" t="s">
        <v>317</v>
      </c>
      <c r="C118" s="9">
        <v>4</v>
      </c>
      <c r="D118" s="22" t="s">
        <v>323</v>
      </c>
      <c r="E118" s="93">
        <v>3265</v>
      </c>
      <c r="F118" s="9"/>
      <c r="G118" s="22"/>
      <c r="H118" s="22" t="s">
        <v>31</v>
      </c>
      <c r="I118" s="9"/>
      <c r="J118" s="9"/>
      <c r="K118" s="9"/>
      <c r="L118" s="9"/>
      <c r="M118" s="9"/>
      <c r="N118" s="9"/>
      <c r="O118" s="9">
        <v>190.27</v>
      </c>
      <c r="P118" s="9">
        <f t="shared" si="10"/>
        <v>57.081</v>
      </c>
      <c r="Q118" s="9">
        <f t="shared" si="11"/>
        <v>133.189</v>
      </c>
      <c r="R118" s="10"/>
      <c r="S118" s="10" t="s">
        <v>33</v>
      </c>
      <c r="T118" s="39" t="s">
        <v>324</v>
      </c>
      <c r="U118" s="39" t="s">
        <v>35</v>
      </c>
      <c r="V118" s="10"/>
      <c r="W118" s="10"/>
      <c r="X118" s="10"/>
      <c r="Y118" s="47"/>
      <c r="Z118" s="39"/>
    </row>
    <row r="119" ht="30" customHeight="1" spans="1:26">
      <c r="A119" s="10"/>
      <c r="B119" s="10" t="s">
        <v>317</v>
      </c>
      <c r="C119" s="9">
        <v>5</v>
      </c>
      <c r="D119" s="94" t="s">
        <v>325</v>
      </c>
      <c r="E119" s="9">
        <v>16616</v>
      </c>
      <c r="F119" s="9"/>
      <c r="G119" s="22"/>
      <c r="H119" s="22" t="s">
        <v>31</v>
      </c>
      <c r="I119" s="9"/>
      <c r="J119" s="9"/>
      <c r="K119" s="9"/>
      <c r="L119" s="9"/>
      <c r="M119" s="9"/>
      <c r="N119" s="9"/>
      <c r="O119" s="9">
        <v>333.27</v>
      </c>
      <c r="P119" s="9">
        <f t="shared" si="10"/>
        <v>99.981</v>
      </c>
      <c r="Q119" s="9">
        <f t="shared" si="11"/>
        <v>233.289</v>
      </c>
      <c r="R119" s="10"/>
      <c r="S119" s="10" t="s">
        <v>33</v>
      </c>
      <c r="T119" s="39" t="s">
        <v>326</v>
      </c>
      <c r="U119" s="39" t="s">
        <v>35</v>
      </c>
      <c r="V119" s="10"/>
      <c r="W119" s="10"/>
      <c r="X119" s="10"/>
      <c r="Y119" s="47"/>
      <c r="Z119" s="39"/>
    </row>
    <row r="120" ht="30" customHeight="1" spans="1:26">
      <c r="A120" s="10"/>
      <c r="B120" s="10" t="s">
        <v>317</v>
      </c>
      <c r="C120" s="9">
        <v>6</v>
      </c>
      <c r="D120" s="9" t="s">
        <v>327</v>
      </c>
      <c r="E120" s="9">
        <v>530</v>
      </c>
      <c r="F120" s="9"/>
      <c r="G120" s="22"/>
      <c r="H120" s="22" t="s">
        <v>63</v>
      </c>
      <c r="I120" s="9">
        <v>50.9694</v>
      </c>
      <c r="J120" s="9"/>
      <c r="K120" s="9"/>
      <c r="L120" s="9">
        <v>50.9694</v>
      </c>
      <c r="M120" s="9"/>
      <c r="N120" s="9"/>
      <c r="O120" s="9">
        <v>539.2622</v>
      </c>
      <c r="P120" s="9">
        <v>188.2928</v>
      </c>
      <c r="Q120" s="9">
        <v>300</v>
      </c>
      <c r="R120" s="10"/>
      <c r="S120" s="10" t="s">
        <v>33</v>
      </c>
      <c r="T120" s="39" t="s">
        <v>34</v>
      </c>
      <c r="U120" s="39" t="s">
        <v>35</v>
      </c>
      <c r="V120" s="10"/>
      <c r="W120" s="10"/>
      <c r="X120" s="10"/>
      <c r="Y120" s="47"/>
      <c r="Z120" s="39"/>
    </row>
    <row r="121" ht="30" customHeight="1" spans="1:26">
      <c r="A121" s="10">
        <v>37</v>
      </c>
      <c r="B121" s="10" t="s">
        <v>328</v>
      </c>
      <c r="C121" s="9">
        <v>1</v>
      </c>
      <c r="D121" s="9" t="s">
        <v>329</v>
      </c>
      <c r="E121" s="9">
        <v>16354</v>
      </c>
      <c r="F121" s="9"/>
      <c r="G121" s="22"/>
      <c r="H121" s="9" t="s">
        <v>31</v>
      </c>
      <c r="I121" s="9">
        <v>200</v>
      </c>
      <c r="J121" s="9">
        <v>0</v>
      </c>
      <c r="K121" s="9">
        <v>0</v>
      </c>
      <c r="L121" s="9">
        <v>200</v>
      </c>
      <c r="M121" s="9">
        <v>0</v>
      </c>
      <c r="N121" s="9">
        <v>0</v>
      </c>
      <c r="O121" s="9">
        <v>585</v>
      </c>
      <c r="P121" s="9">
        <v>0</v>
      </c>
      <c r="Q121" s="9">
        <v>585</v>
      </c>
      <c r="R121" s="10"/>
      <c r="S121" s="10" t="s">
        <v>33</v>
      </c>
      <c r="T121" s="39" t="s">
        <v>330</v>
      </c>
      <c r="U121" s="39" t="s">
        <v>35</v>
      </c>
      <c r="V121" s="10"/>
      <c r="W121" s="10"/>
      <c r="X121" s="10"/>
      <c r="Y121" s="47"/>
      <c r="Z121" s="39"/>
    </row>
    <row r="122" ht="30" customHeight="1" spans="1:26">
      <c r="A122" s="10"/>
      <c r="B122" s="10" t="s">
        <v>328</v>
      </c>
      <c r="C122" s="9">
        <v>2</v>
      </c>
      <c r="D122" s="9" t="s">
        <v>331</v>
      </c>
      <c r="E122" s="9">
        <v>16030</v>
      </c>
      <c r="F122" s="9"/>
      <c r="G122" s="22"/>
      <c r="H122" s="9" t="s">
        <v>31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195</v>
      </c>
      <c r="P122" s="9">
        <v>0</v>
      </c>
      <c r="Q122" s="9">
        <v>195</v>
      </c>
      <c r="R122" s="10"/>
      <c r="S122" s="10" t="s">
        <v>33</v>
      </c>
      <c r="T122" s="39" t="s">
        <v>330</v>
      </c>
      <c r="U122" s="39" t="s">
        <v>35</v>
      </c>
      <c r="V122" s="10"/>
      <c r="W122" s="10"/>
      <c r="X122" s="10"/>
      <c r="Y122" s="47"/>
      <c r="Z122" s="39"/>
    </row>
    <row r="123" ht="30" customHeight="1" spans="1:26">
      <c r="A123" s="10"/>
      <c r="B123" s="10" t="s">
        <v>328</v>
      </c>
      <c r="C123" s="9">
        <v>3</v>
      </c>
      <c r="D123" s="9" t="s">
        <v>332</v>
      </c>
      <c r="E123" s="9">
        <v>6128</v>
      </c>
      <c r="F123" s="9"/>
      <c r="G123" s="22"/>
      <c r="H123" s="9" t="s">
        <v>31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198</v>
      </c>
      <c r="P123" s="9">
        <v>0</v>
      </c>
      <c r="Q123" s="9">
        <v>198</v>
      </c>
      <c r="R123" s="10"/>
      <c r="S123" s="10" t="s">
        <v>33</v>
      </c>
      <c r="T123" s="39" t="s">
        <v>330</v>
      </c>
      <c r="U123" s="39" t="s">
        <v>35</v>
      </c>
      <c r="V123" s="10"/>
      <c r="W123" s="10"/>
      <c r="X123" s="10"/>
      <c r="Y123" s="47"/>
      <c r="Z123" s="39"/>
    </row>
    <row r="124" ht="30" customHeight="1" spans="1:26">
      <c r="A124" s="10">
        <v>38</v>
      </c>
      <c r="B124" s="9" t="s">
        <v>333</v>
      </c>
      <c r="C124" s="9">
        <v>1</v>
      </c>
      <c r="D124" s="9" t="s">
        <v>334</v>
      </c>
      <c r="E124" s="9">
        <v>10000</v>
      </c>
      <c r="F124" s="9">
        <v>2800</v>
      </c>
      <c r="G124" s="22" t="s">
        <v>335</v>
      </c>
      <c r="H124" s="22" t="s">
        <v>31</v>
      </c>
      <c r="I124" s="9">
        <v>400</v>
      </c>
      <c r="J124" s="9">
        <v>0</v>
      </c>
      <c r="K124" s="9">
        <v>0</v>
      </c>
      <c r="L124" s="9">
        <v>400</v>
      </c>
      <c r="M124" s="9">
        <v>0</v>
      </c>
      <c r="N124" s="9">
        <v>0</v>
      </c>
      <c r="O124" s="9">
        <f>SUM(P124:Q124)</f>
        <v>1200</v>
      </c>
      <c r="P124" s="9">
        <v>400</v>
      </c>
      <c r="Q124" s="9">
        <v>800</v>
      </c>
      <c r="R124" s="10"/>
      <c r="S124" s="10" t="s">
        <v>33</v>
      </c>
      <c r="T124" s="39" t="s">
        <v>34</v>
      </c>
      <c r="U124" s="39" t="s">
        <v>35</v>
      </c>
      <c r="V124" s="10"/>
      <c r="W124" s="10"/>
      <c r="X124" s="10"/>
      <c r="Y124" s="47"/>
      <c r="Z124" s="39"/>
    </row>
    <row r="125" ht="30" customHeight="1" spans="1:26">
      <c r="A125" s="10">
        <v>39</v>
      </c>
      <c r="B125" s="10" t="s">
        <v>336</v>
      </c>
      <c r="C125" s="9">
        <v>1</v>
      </c>
      <c r="D125" s="9" t="s">
        <v>337</v>
      </c>
      <c r="E125" s="9">
        <v>4368</v>
      </c>
      <c r="F125" s="9"/>
      <c r="G125" s="22"/>
      <c r="H125" s="22" t="s">
        <v>31</v>
      </c>
      <c r="I125" s="9"/>
      <c r="J125" s="9"/>
      <c r="K125" s="9"/>
      <c r="L125" s="9"/>
      <c r="M125" s="9"/>
      <c r="N125" s="9"/>
      <c r="O125" s="9">
        <v>536.16</v>
      </c>
      <c r="P125" s="9"/>
      <c r="Q125" s="9">
        <v>536.16</v>
      </c>
      <c r="R125" s="10"/>
      <c r="S125" s="10" t="s">
        <v>33</v>
      </c>
      <c r="T125" s="39" t="s">
        <v>330</v>
      </c>
      <c r="U125" s="39" t="s">
        <v>35</v>
      </c>
      <c r="V125" s="10"/>
      <c r="W125" s="10"/>
      <c r="X125" s="10"/>
      <c r="Y125" s="47"/>
      <c r="Z125" s="39"/>
    </row>
    <row r="126" ht="30" customHeight="1" spans="1:26">
      <c r="A126" s="10"/>
      <c r="B126" s="10" t="s">
        <v>336</v>
      </c>
      <c r="C126" s="10">
        <v>2</v>
      </c>
      <c r="D126" s="9" t="s">
        <v>338</v>
      </c>
      <c r="E126" s="9">
        <v>2435</v>
      </c>
      <c r="F126" s="9"/>
      <c r="G126" s="22"/>
      <c r="H126" s="22" t="s">
        <v>31</v>
      </c>
      <c r="I126" s="9"/>
      <c r="J126" s="9"/>
      <c r="K126" s="9"/>
      <c r="L126" s="9"/>
      <c r="M126" s="9"/>
      <c r="N126" s="9"/>
      <c r="O126" s="9">
        <v>466.6</v>
      </c>
      <c r="P126" s="9"/>
      <c r="Q126" s="9">
        <v>466.6</v>
      </c>
      <c r="R126" s="10"/>
      <c r="S126" s="10" t="s">
        <v>33</v>
      </c>
      <c r="T126" s="39" t="s">
        <v>330</v>
      </c>
      <c r="U126" s="39" t="s">
        <v>35</v>
      </c>
      <c r="V126" s="10"/>
      <c r="W126" s="10"/>
      <c r="X126" s="10"/>
      <c r="Y126" s="47"/>
      <c r="Z126" s="39"/>
    </row>
    <row r="127" ht="30" customHeight="1" spans="1:26">
      <c r="A127" s="10">
        <v>40</v>
      </c>
      <c r="B127" s="10" t="s">
        <v>339</v>
      </c>
      <c r="C127" s="9">
        <v>1</v>
      </c>
      <c r="D127" s="9" t="s">
        <v>340</v>
      </c>
      <c r="E127" s="95">
        <v>18637</v>
      </c>
      <c r="F127" s="9" t="s">
        <v>213</v>
      </c>
      <c r="G127" s="9" t="s">
        <v>213</v>
      </c>
      <c r="H127" s="9" t="s">
        <v>31</v>
      </c>
      <c r="I127" s="9">
        <f>J127+K127+L127</f>
        <v>50</v>
      </c>
      <c r="J127" s="9">
        <v>0</v>
      </c>
      <c r="K127" s="9">
        <v>0</v>
      </c>
      <c r="L127" s="9">
        <v>50</v>
      </c>
      <c r="M127" s="9">
        <v>0</v>
      </c>
      <c r="N127" s="9">
        <v>0</v>
      </c>
      <c r="O127" s="9">
        <v>5600</v>
      </c>
      <c r="P127" s="9">
        <v>500</v>
      </c>
      <c r="Q127" s="9">
        <v>5100</v>
      </c>
      <c r="R127" s="9" t="s">
        <v>341</v>
      </c>
      <c r="S127" s="10" t="s">
        <v>33</v>
      </c>
      <c r="T127" s="39" t="s">
        <v>34</v>
      </c>
      <c r="U127" s="39" t="s">
        <v>35</v>
      </c>
      <c r="V127" s="10"/>
      <c r="W127" s="10"/>
      <c r="X127" s="10"/>
      <c r="Y127" s="47"/>
      <c r="Z127" s="39"/>
    </row>
    <row r="128" ht="30" customHeight="1" spans="1:26">
      <c r="A128" s="10"/>
      <c r="B128" s="10" t="s">
        <v>339</v>
      </c>
      <c r="C128" s="9">
        <v>2</v>
      </c>
      <c r="D128" s="9" t="s">
        <v>342</v>
      </c>
      <c r="E128" s="95">
        <v>9450</v>
      </c>
      <c r="F128" s="9" t="s">
        <v>213</v>
      </c>
      <c r="G128" s="9" t="s">
        <v>213</v>
      </c>
      <c r="H128" s="9" t="s">
        <v>31</v>
      </c>
      <c r="I128" s="9">
        <f>J128+K128+L128+M128</f>
        <v>50</v>
      </c>
      <c r="J128" s="9">
        <v>0</v>
      </c>
      <c r="K128" s="9">
        <v>0</v>
      </c>
      <c r="L128" s="9">
        <v>50</v>
      </c>
      <c r="M128" s="9">
        <v>0</v>
      </c>
      <c r="N128" s="9">
        <v>0</v>
      </c>
      <c r="O128" s="9">
        <v>5700</v>
      </c>
      <c r="P128" s="9">
        <v>500</v>
      </c>
      <c r="Q128" s="9">
        <v>5200</v>
      </c>
      <c r="R128" s="9" t="s">
        <v>343</v>
      </c>
      <c r="S128" s="10" t="s">
        <v>33</v>
      </c>
      <c r="T128" s="39" t="s">
        <v>34</v>
      </c>
      <c r="U128" s="39" t="s">
        <v>35</v>
      </c>
      <c r="V128" s="10"/>
      <c r="W128" s="10"/>
      <c r="X128" s="10"/>
      <c r="Y128" s="47"/>
      <c r="Z128" s="39"/>
    </row>
    <row r="129" ht="30" customHeight="1" spans="1:26">
      <c r="A129" s="10"/>
      <c r="B129" s="10" t="s">
        <v>339</v>
      </c>
      <c r="C129" s="9">
        <v>3</v>
      </c>
      <c r="D129" s="9" t="s">
        <v>344</v>
      </c>
      <c r="E129" s="9" t="s">
        <v>213</v>
      </c>
      <c r="F129" s="9">
        <v>5500</v>
      </c>
      <c r="G129" s="9" t="s">
        <v>70</v>
      </c>
      <c r="H129" s="9" t="s">
        <v>71</v>
      </c>
      <c r="I129" s="9">
        <v>150</v>
      </c>
      <c r="J129" s="9">
        <v>0</v>
      </c>
      <c r="K129" s="9">
        <v>0</v>
      </c>
      <c r="L129" s="9">
        <v>150</v>
      </c>
      <c r="M129" s="9">
        <v>0</v>
      </c>
      <c r="N129" s="9">
        <v>3620</v>
      </c>
      <c r="O129" s="9">
        <v>1000</v>
      </c>
      <c r="P129" s="9">
        <v>150</v>
      </c>
      <c r="Q129" s="9">
        <v>850</v>
      </c>
      <c r="R129" s="9" t="s">
        <v>345</v>
      </c>
      <c r="S129" s="10" t="s">
        <v>33</v>
      </c>
      <c r="T129" s="39" t="s">
        <v>346</v>
      </c>
      <c r="U129" s="39" t="s">
        <v>35</v>
      </c>
      <c r="V129" s="10"/>
      <c r="W129" s="10"/>
      <c r="X129" s="10"/>
      <c r="Y129" s="47"/>
      <c r="Z129" s="39"/>
    </row>
    <row r="130" hidden="1" spans="1:4">
      <c r="A130" s="24"/>
      <c r="B130" s="24"/>
      <c r="C130" s="24"/>
      <c r="D130" s="24"/>
    </row>
  </sheetData>
  <autoFilter ref="A3:T130">
    <filterColumn colId="18">
      <customFilters>
        <customFilter operator="equal" val="否"/>
      </customFilters>
    </filterColumn>
  </autoFilter>
  <mergeCells count="106">
    <mergeCell ref="A1:Z1"/>
    <mergeCell ref="A2:B2"/>
    <mergeCell ref="C2:D2"/>
    <mergeCell ref="S2:T2"/>
    <mergeCell ref="V2:Y2"/>
    <mergeCell ref="A130:D130"/>
    <mergeCell ref="A4:A8"/>
    <mergeCell ref="A9:A18"/>
    <mergeCell ref="A20:A21"/>
    <mergeCell ref="A23:A24"/>
    <mergeCell ref="A26:A29"/>
    <mergeCell ref="A30:A34"/>
    <mergeCell ref="A35:A38"/>
    <mergeCell ref="A39:A40"/>
    <mergeCell ref="A41:A43"/>
    <mergeCell ref="A44:A50"/>
    <mergeCell ref="A53:A54"/>
    <mergeCell ref="A55:A57"/>
    <mergeCell ref="A58:A59"/>
    <mergeCell ref="A60:A66"/>
    <mergeCell ref="A67:A68"/>
    <mergeCell ref="A69:A71"/>
    <mergeCell ref="A73:A78"/>
    <mergeCell ref="A80:A82"/>
    <mergeCell ref="A84:A85"/>
    <mergeCell ref="A86:A89"/>
    <mergeCell ref="A91:A94"/>
    <mergeCell ref="A95:A96"/>
    <mergeCell ref="A97:A108"/>
    <mergeCell ref="A110:A111"/>
    <mergeCell ref="A112:A114"/>
    <mergeCell ref="A115:A120"/>
    <mergeCell ref="A121:A123"/>
    <mergeCell ref="A125:A126"/>
    <mergeCell ref="A127:A129"/>
    <mergeCell ref="B69:B71"/>
    <mergeCell ref="B95:B96"/>
    <mergeCell ref="E2:E3"/>
    <mergeCell ref="F2:F3"/>
    <mergeCell ref="F9:F17"/>
    <mergeCell ref="F26:F28"/>
    <mergeCell ref="F60:F66"/>
    <mergeCell ref="G2:G3"/>
    <mergeCell ref="G9:G17"/>
    <mergeCell ref="G26:G28"/>
    <mergeCell ref="G44:G50"/>
    <mergeCell ref="G60:G66"/>
    <mergeCell ref="H2:H3"/>
    <mergeCell ref="H26:H28"/>
    <mergeCell ref="I26:I28"/>
    <mergeCell ref="I60:I66"/>
    <mergeCell ref="I110:I111"/>
    <mergeCell ref="J26:J28"/>
    <mergeCell ref="J60:J66"/>
    <mergeCell ref="J110:J111"/>
    <mergeCell ref="K26:K28"/>
    <mergeCell ref="K60:K66"/>
    <mergeCell ref="L26:L28"/>
    <mergeCell ref="L60:L66"/>
    <mergeCell ref="L110:L111"/>
    <mergeCell ref="M26:M28"/>
    <mergeCell ref="M60:M66"/>
    <mergeCell ref="N2:N3"/>
    <mergeCell ref="N9:N17"/>
    <mergeCell ref="N26:N28"/>
    <mergeCell ref="N60:N66"/>
    <mergeCell ref="N110:N111"/>
    <mergeCell ref="O60:O66"/>
    <mergeCell ref="O110:O111"/>
    <mergeCell ref="P60:P66"/>
    <mergeCell ref="Q60:Q66"/>
    <mergeCell ref="Q110:Q111"/>
    <mergeCell ref="R2:R3"/>
    <mergeCell ref="R26:R29"/>
    <mergeCell ref="R60:R66"/>
    <mergeCell ref="R110:R111"/>
    <mergeCell ref="T26:T28"/>
    <mergeCell ref="T32:T34"/>
    <mergeCell ref="T36:T38"/>
    <mergeCell ref="T39:T40"/>
    <mergeCell ref="T41:T43"/>
    <mergeCell ref="T67:T68"/>
    <mergeCell ref="T70:T71"/>
    <mergeCell ref="T95:T96"/>
    <mergeCell ref="T101:T108"/>
    <mergeCell ref="U2:U3"/>
    <mergeCell ref="U9:U17"/>
    <mergeCell ref="U41:U43"/>
    <mergeCell ref="U44:U50"/>
    <mergeCell ref="U60:U66"/>
    <mergeCell ref="U73:U75"/>
    <mergeCell ref="U84:U85"/>
    <mergeCell ref="U97:U100"/>
    <mergeCell ref="U110:U111"/>
    <mergeCell ref="Y60:Y66"/>
    <mergeCell ref="Y73:Y75"/>
    <mergeCell ref="Y110:Y111"/>
    <mergeCell ref="Z2:Z3"/>
    <mergeCell ref="Z9:Z17"/>
    <mergeCell ref="Z44:Z50"/>
    <mergeCell ref="Z60:Z66"/>
    <mergeCell ref="Z84:Z85"/>
    <mergeCell ref="Z97:Z100"/>
    <mergeCell ref="Z110:Z111"/>
    <mergeCell ref="I2:M3"/>
    <mergeCell ref="O2:Q3"/>
  </mergeCells>
  <dataValidations count="1">
    <dataValidation type="list" allowBlank="1" showInputMessage="1" showErrorMessage="1" sqref="H79 H4:H76 H81:H111 H115:H129">
      <formula1>"立项阶段,规划设计报建,施工招标,基础施工,主体施工,装修安装,竣工验收投入使用"</formula1>
    </dataValidation>
  </dataValidations>
  <printOptions horizontalCentered="1"/>
  <pageMargins left="0.747916666666667" right="0.471527777777778" top="0.55" bottom="0.432638888888889" header="0.511805555555556" footer="0.235416666666667"/>
  <pageSetup paperSize="9" scale="64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3"/>
  <sheetViews>
    <sheetView tabSelected="1" topLeftCell="A4" workbookViewId="0">
      <selection activeCell="H6" sqref="H6"/>
    </sheetView>
  </sheetViews>
  <sheetFormatPr defaultColWidth="9" defaultRowHeight="16.5" outlineLevelCol="5"/>
  <cols>
    <col min="1" max="1" width="3.625" customWidth="1"/>
    <col min="2" max="2" width="18.25" customWidth="1"/>
    <col min="3" max="3" width="41.7" customWidth="1"/>
    <col min="4" max="4" width="9.75" style="55" customWidth="1"/>
    <col min="5" max="5" width="9.625" style="55" customWidth="1"/>
    <col min="6" max="6" width="9" style="56"/>
  </cols>
  <sheetData>
    <row r="1" spans="1:6">
      <c r="A1" s="5" t="s">
        <v>347</v>
      </c>
      <c r="B1" s="5"/>
      <c r="C1" s="2"/>
      <c r="D1" s="57"/>
      <c r="E1" s="57"/>
      <c r="F1" s="58"/>
    </row>
    <row r="2" ht="22.5" spans="1:6">
      <c r="A2" s="59" t="s">
        <v>348</v>
      </c>
      <c r="B2" s="59"/>
      <c r="C2" s="59"/>
      <c r="D2" s="60"/>
      <c r="E2" s="60"/>
      <c r="F2" s="60"/>
    </row>
    <row r="3" ht="42.75" spans="1:6">
      <c r="A3" s="61" t="s">
        <v>14</v>
      </c>
      <c r="B3" s="62" t="s">
        <v>349</v>
      </c>
      <c r="C3" s="63" t="s">
        <v>16</v>
      </c>
      <c r="D3" s="64" t="s">
        <v>350</v>
      </c>
      <c r="E3" s="65" t="s">
        <v>4</v>
      </c>
      <c r="F3" s="66" t="s">
        <v>351</v>
      </c>
    </row>
    <row r="4" spans="1:6">
      <c r="A4" s="61" t="s">
        <v>352</v>
      </c>
      <c r="B4" s="61"/>
      <c r="C4" s="61"/>
      <c r="D4" s="65">
        <f>SUM(D5:D33)</f>
        <v>711849.91</v>
      </c>
      <c r="E4" s="65">
        <f>SUM(E5:E33)</f>
        <v>325824.238357</v>
      </c>
      <c r="F4" s="65">
        <f>SUM(F5:F33)</f>
        <v>60000</v>
      </c>
    </row>
    <row r="5" spans="1:6">
      <c r="A5" s="67">
        <v>1</v>
      </c>
      <c r="B5" s="68" t="s">
        <v>23</v>
      </c>
      <c r="C5" s="69" t="s">
        <v>24</v>
      </c>
      <c r="D5" s="70">
        <v>7200</v>
      </c>
      <c r="E5" s="70">
        <v>2950</v>
      </c>
      <c r="F5" s="71">
        <v>800</v>
      </c>
    </row>
    <row r="6" ht="28.5" spans="1:6">
      <c r="A6" s="67">
        <v>2</v>
      </c>
      <c r="B6" s="68" t="s">
        <v>60</v>
      </c>
      <c r="C6" s="69" t="s">
        <v>61</v>
      </c>
      <c r="D6" s="70">
        <v>37724.03</v>
      </c>
      <c r="E6" s="70">
        <v>15000</v>
      </c>
      <c r="F6" s="71">
        <v>4000</v>
      </c>
    </row>
    <row r="7" ht="15.75" spans="1:6">
      <c r="A7" s="67">
        <v>3</v>
      </c>
      <c r="B7" s="68" t="s">
        <v>80</v>
      </c>
      <c r="C7" s="69" t="s">
        <v>81</v>
      </c>
      <c r="D7" s="70">
        <v>45636</v>
      </c>
      <c r="E7" s="70">
        <v>23198</v>
      </c>
      <c r="F7" s="72">
        <v>1500</v>
      </c>
    </row>
    <row r="8" ht="15.75" spans="1:6">
      <c r="A8" s="67"/>
      <c r="B8" s="68"/>
      <c r="C8" s="69" t="s">
        <v>86</v>
      </c>
      <c r="D8" s="70">
        <v>16927</v>
      </c>
      <c r="E8" s="70">
        <v>1300</v>
      </c>
      <c r="F8" s="72"/>
    </row>
    <row r="9" ht="28.5" spans="1:6">
      <c r="A9" s="67">
        <v>4</v>
      </c>
      <c r="B9" s="68" t="s">
        <v>91</v>
      </c>
      <c r="C9" s="69" t="s">
        <v>92</v>
      </c>
      <c r="D9" s="70">
        <v>17500</v>
      </c>
      <c r="E9" s="70">
        <v>8800</v>
      </c>
      <c r="F9" s="72">
        <v>1000</v>
      </c>
    </row>
    <row r="10" ht="15.75" spans="1:6">
      <c r="A10" s="67">
        <v>5</v>
      </c>
      <c r="B10" s="68" t="s">
        <v>97</v>
      </c>
      <c r="C10" s="69" t="s">
        <v>106</v>
      </c>
      <c r="D10" s="70">
        <v>43896</v>
      </c>
      <c r="E10" s="70">
        <v>25958</v>
      </c>
      <c r="F10" s="72">
        <v>4500</v>
      </c>
    </row>
    <row r="11" ht="15.75" spans="1:6">
      <c r="A11" s="67">
        <v>6</v>
      </c>
      <c r="B11" s="67" t="s">
        <v>143</v>
      </c>
      <c r="C11" s="69" t="s">
        <v>144</v>
      </c>
      <c r="D11" s="70">
        <v>47500</v>
      </c>
      <c r="E11" s="70">
        <v>24002</v>
      </c>
      <c r="F11" s="72">
        <v>3000</v>
      </c>
    </row>
    <row r="12" ht="15.75" spans="1:6">
      <c r="A12" s="67"/>
      <c r="B12" s="67"/>
      <c r="C12" s="69" t="s">
        <v>147</v>
      </c>
      <c r="D12" s="73">
        <v>10000</v>
      </c>
      <c r="E12" s="73"/>
      <c r="F12" s="72"/>
    </row>
    <row r="13" ht="15.75" spans="1:6">
      <c r="A13" s="67"/>
      <c r="B13" s="67"/>
      <c r="C13" s="69" t="s">
        <v>148</v>
      </c>
      <c r="D13" s="73">
        <v>32000</v>
      </c>
      <c r="E13" s="73"/>
      <c r="F13" s="72"/>
    </row>
    <row r="14" ht="15.75" spans="1:6">
      <c r="A14" s="67">
        <v>7</v>
      </c>
      <c r="B14" s="68" t="s">
        <v>154</v>
      </c>
      <c r="C14" s="69" t="s">
        <v>155</v>
      </c>
      <c r="D14" s="70">
        <v>29185.9</v>
      </c>
      <c r="E14" s="70">
        <v>12000</v>
      </c>
      <c r="F14" s="72">
        <v>1000</v>
      </c>
    </row>
    <row r="15" ht="15.75" spans="1:6">
      <c r="A15" s="74">
        <v>8</v>
      </c>
      <c r="B15" s="74" t="s">
        <v>163</v>
      </c>
      <c r="C15" s="69" t="s">
        <v>164</v>
      </c>
      <c r="D15" s="70">
        <v>30157</v>
      </c>
      <c r="E15" s="70">
        <v>12000</v>
      </c>
      <c r="F15" s="71">
        <v>1000</v>
      </c>
    </row>
    <row r="16" ht="15.75" spans="1:6">
      <c r="A16" s="75"/>
      <c r="B16" s="75"/>
      <c r="C16" s="69" t="s">
        <v>168</v>
      </c>
      <c r="D16" s="70">
        <v>6500</v>
      </c>
      <c r="E16" s="70">
        <v>2850</v>
      </c>
      <c r="F16" s="71"/>
    </row>
    <row r="17" ht="15.75" spans="1:6">
      <c r="A17" s="67">
        <v>9</v>
      </c>
      <c r="B17" s="68" t="s">
        <v>176</v>
      </c>
      <c r="C17" s="69" t="s">
        <v>177</v>
      </c>
      <c r="D17" s="70">
        <v>5500</v>
      </c>
      <c r="E17" s="70">
        <v>2598</v>
      </c>
      <c r="F17" s="72">
        <v>1000</v>
      </c>
    </row>
    <row r="18" ht="15.75" spans="1:6">
      <c r="A18" s="67"/>
      <c r="B18" s="68"/>
      <c r="C18" s="69" t="s">
        <v>180</v>
      </c>
      <c r="D18" s="70">
        <v>1868</v>
      </c>
      <c r="E18" s="70">
        <v>905</v>
      </c>
      <c r="F18" s="72"/>
    </row>
    <row r="19" ht="15.75" spans="1:6">
      <c r="A19" s="74">
        <v>10</v>
      </c>
      <c r="B19" s="76" t="s">
        <v>195</v>
      </c>
      <c r="C19" s="69" t="s">
        <v>198</v>
      </c>
      <c r="D19" s="73">
        <v>50000</v>
      </c>
      <c r="E19" s="73">
        <v>35000</v>
      </c>
      <c r="F19" s="72">
        <v>1000</v>
      </c>
    </row>
    <row r="20" ht="15.75" spans="1:6">
      <c r="A20" s="75"/>
      <c r="B20" s="77"/>
      <c r="C20" s="69" t="s">
        <v>202</v>
      </c>
      <c r="D20" s="73">
        <v>10000</v>
      </c>
      <c r="E20" s="73">
        <v>6000</v>
      </c>
      <c r="F20" s="72"/>
    </row>
    <row r="21" ht="15.75" spans="1:6">
      <c r="A21" s="74">
        <v>11</v>
      </c>
      <c r="B21" s="76" t="s">
        <v>210</v>
      </c>
      <c r="C21" s="69" t="s">
        <v>211</v>
      </c>
      <c r="D21" s="70">
        <v>3500</v>
      </c>
      <c r="E21" s="70">
        <v>850</v>
      </c>
      <c r="F21" s="78">
        <v>4500</v>
      </c>
    </row>
    <row r="22" ht="15.75" spans="1:6">
      <c r="A22" s="79"/>
      <c r="B22" s="80"/>
      <c r="C22" s="69" t="s">
        <v>217</v>
      </c>
      <c r="D22" s="70">
        <v>16000</v>
      </c>
      <c r="E22" s="70">
        <v>3500</v>
      </c>
      <c r="F22" s="81"/>
    </row>
    <row r="23" ht="15.75" spans="1:6">
      <c r="A23" s="79"/>
      <c r="B23" s="80"/>
      <c r="C23" s="69" t="s">
        <v>219</v>
      </c>
      <c r="D23" s="70">
        <v>17745</v>
      </c>
      <c r="E23" s="70">
        <v>4935.17</v>
      </c>
      <c r="F23" s="81"/>
    </row>
    <row r="24" ht="15.75" spans="1:6">
      <c r="A24" s="75"/>
      <c r="B24" s="77"/>
      <c r="C24" s="69" t="s">
        <v>223</v>
      </c>
      <c r="D24" s="70">
        <v>47000</v>
      </c>
      <c r="E24" s="70">
        <v>33200</v>
      </c>
      <c r="F24" s="82"/>
    </row>
    <row r="25" ht="15.75" spans="1:6">
      <c r="A25" s="67">
        <v>13</v>
      </c>
      <c r="B25" s="68" t="s">
        <v>250</v>
      </c>
      <c r="C25" s="69" t="s">
        <v>251</v>
      </c>
      <c r="D25" s="70">
        <v>14000</v>
      </c>
      <c r="E25" s="70">
        <v>5000</v>
      </c>
      <c r="F25" s="71">
        <v>2000</v>
      </c>
    </row>
    <row r="26" ht="15.75" spans="1:6">
      <c r="A26" s="67"/>
      <c r="B26" s="68"/>
      <c r="C26" s="69" t="s">
        <v>255</v>
      </c>
      <c r="D26" s="70">
        <v>25000</v>
      </c>
      <c r="E26" s="70">
        <v>6500</v>
      </c>
      <c r="F26" s="71"/>
    </row>
    <row r="27" ht="15.75" spans="1:6">
      <c r="A27" s="74">
        <v>14</v>
      </c>
      <c r="B27" s="68" t="s">
        <v>281</v>
      </c>
      <c r="C27" s="69" t="s">
        <v>282</v>
      </c>
      <c r="D27" s="70">
        <v>10323.93</v>
      </c>
      <c r="E27" s="70">
        <v>2931.900218</v>
      </c>
      <c r="F27" s="71">
        <v>1000</v>
      </c>
    </row>
    <row r="28" ht="15.75" spans="1:6">
      <c r="A28" s="79"/>
      <c r="B28" s="68"/>
      <c r="C28" s="69" t="s">
        <v>285</v>
      </c>
      <c r="D28" s="70">
        <v>14443.95</v>
      </c>
      <c r="E28" s="70">
        <v>3954.233427</v>
      </c>
      <c r="F28" s="71"/>
    </row>
    <row r="29" ht="15.75" spans="1:6">
      <c r="A29" s="79"/>
      <c r="B29" s="68"/>
      <c r="C29" s="69" t="s">
        <v>286</v>
      </c>
      <c r="D29" s="70">
        <v>7105.33</v>
      </c>
      <c r="E29" s="70">
        <v>1314.834561</v>
      </c>
      <c r="F29" s="71"/>
    </row>
    <row r="30" ht="15.75" spans="1:6">
      <c r="A30" s="75"/>
      <c r="B30" s="68"/>
      <c r="C30" s="69" t="s">
        <v>287</v>
      </c>
      <c r="D30" s="70">
        <v>27827.77</v>
      </c>
      <c r="E30" s="70">
        <v>8170.980151</v>
      </c>
      <c r="F30" s="71"/>
    </row>
    <row r="31" ht="15.75" spans="1:6">
      <c r="A31" s="67">
        <v>15</v>
      </c>
      <c r="B31" s="68" t="s">
        <v>300</v>
      </c>
      <c r="C31" s="69" t="s">
        <v>301</v>
      </c>
      <c r="D31" s="70">
        <v>20000</v>
      </c>
      <c r="E31" s="70">
        <v>5750</v>
      </c>
      <c r="F31" s="71">
        <v>3700</v>
      </c>
    </row>
    <row r="32" ht="28.5" spans="1:6">
      <c r="A32" s="67"/>
      <c r="B32" s="68"/>
      <c r="C32" s="83" t="s">
        <v>306</v>
      </c>
      <c r="D32" s="70">
        <v>62650</v>
      </c>
      <c r="E32" s="70">
        <v>23049.45</v>
      </c>
      <c r="F32" s="71"/>
    </row>
    <row r="33" ht="28.5" spans="1:6">
      <c r="A33" s="67">
        <v>16</v>
      </c>
      <c r="B33" s="68" t="s">
        <v>353</v>
      </c>
      <c r="C33" s="69" t="s">
        <v>354</v>
      </c>
      <c r="D33" s="70">
        <v>54660</v>
      </c>
      <c r="E33" s="70">
        <v>54106.67</v>
      </c>
      <c r="F33" s="72">
        <v>30000</v>
      </c>
    </row>
  </sheetData>
  <mergeCells count="30">
    <mergeCell ref="A1:B1"/>
    <mergeCell ref="A2:F2"/>
    <mergeCell ref="A4:C4"/>
    <mergeCell ref="A7:A8"/>
    <mergeCell ref="A11:A13"/>
    <mergeCell ref="A15:A16"/>
    <mergeCell ref="A17:A18"/>
    <mergeCell ref="A19:A20"/>
    <mergeCell ref="A21:A24"/>
    <mergeCell ref="A25:A26"/>
    <mergeCell ref="A27:A30"/>
    <mergeCell ref="A31:A32"/>
    <mergeCell ref="B7:B8"/>
    <mergeCell ref="B11:B13"/>
    <mergeCell ref="B15:B16"/>
    <mergeCell ref="B17:B18"/>
    <mergeCell ref="B19:B20"/>
    <mergeCell ref="B21:B24"/>
    <mergeCell ref="B25:B26"/>
    <mergeCell ref="B27:B30"/>
    <mergeCell ref="B31:B32"/>
    <mergeCell ref="F7:F8"/>
    <mergeCell ref="F11:F13"/>
    <mergeCell ref="F15:F16"/>
    <mergeCell ref="F17:F18"/>
    <mergeCell ref="F19:F20"/>
    <mergeCell ref="F21:F24"/>
    <mergeCell ref="F25:F26"/>
    <mergeCell ref="F27:F30"/>
    <mergeCell ref="F31:F32"/>
  </mergeCells>
  <printOptions horizontalCentered="1"/>
  <pageMargins left="0.357638888888889" right="0.357638888888889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pageSetUpPr fitToPage="1"/>
  </sheetPr>
  <dimension ref="A1:AA57"/>
  <sheetViews>
    <sheetView view="pageBreakPreview" zoomScale="70" zoomScaleNormal="70" zoomScaleSheetLayoutView="70" workbookViewId="0">
      <pane xSplit="3" ySplit="4" topLeftCell="D5" activePane="bottomRight" state="frozen"/>
      <selection/>
      <selection pane="topRight"/>
      <selection pane="bottomLeft"/>
      <selection pane="bottomRight" activeCell="E52" sqref="E52"/>
    </sheetView>
  </sheetViews>
  <sheetFormatPr defaultColWidth="9" defaultRowHeight="30" customHeight="1"/>
  <cols>
    <col min="1" max="1" width="8.125" style="2" customWidth="1"/>
    <col min="2" max="2" width="22" style="2" customWidth="1"/>
    <col min="3" max="3" width="8.375" style="2" hidden="1" customWidth="1"/>
    <col min="4" max="4" width="38.0333333333333" style="2" customWidth="1"/>
    <col min="5" max="5" width="13.2083333333333" style="3" customWidth="1"/>
    <col min="6" max="6" width="13.0333333333333" style="3" customWidth="1"/>
    <col min="7" max="7" width="11.9083333333333" style="2" hidden="1" customWidth="1"/>
    <col min="8" max="8" width="9" style="2" hidden="1" customWidth="1"/>
    <col min="9" max="9" width="9.75" style="4" hidden="1" customWidth="1"/>
    <col min="10" max="17" width="8.625" style="4" hidden="1" customWidth="1"/>
    <col min="18" max="18" width="17.75" style="2" hidden="1" customWidth="1"/>
    <col min="19" max="19" width="7.34166666666667" style="2" hidden="1" customWidth="1"/>
    <col min="20" max="20" width="29.8166666666667" style="5" hidden="1" customWidth="1"/>
    <col min="21" max="21" width="15.2916666666667" style="5" hidden="1" customWidth="1"/>
    <col min="22" max="25" width="6.625" style="2" hidden="1" customWidth="1"/>
    <col min="26" max="26" width="28.0833333333333" style="5" hidden="1" customWidth="1"/>
    <col min="27" max="27" width="15.7166666666667" style="6" customWidth="1"/>
    <col min="28" max="16384" width="9" style="1"/>
  </cols>
  <sheetData>
    <row r="1" customHeight="1" spans="1:2">
      <c r="A1" s="7" t="s">
        <v>355</v>
      </c>
      <c r="B1" s="7"/>
    </row>
    <row r="2" customHeight="1" spans="1:26">
      <c r="A2" s="8" t="s">
        <v>356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="1" customFormat="1" customHeight="1" spans="1:27">
      <c r="A3" s="9" t="s">
        <v>1</v>
      </c>
      <c r="B3" s="9"/>
      <c r="C3" s="10" t="s">
        <v>2</v>
      </c>
      <c r="D3" s="10"/>
      <c r="E3" s="11" t="s">
        <v>3</v>
      </c>
      <c r="F3" s="11" t="s">
        <v>4</v>
      </c>
      <c r="G3" s="12" t="s">
        <v>5</v>
      </c>
      <c r="H3" s="12" t="s">
        <v>6</v>
      </c>
      <c r="I3" s="26" t="s">
        <v>7</v>
      </c>
      <c r="J3" s="27"/>
      <c r="K3" s="27"/>
      <c r="L3" s="27"/>
      <c r="M3" s="28"/>
      <c r="N3" s="29" t="s">
        <v>8</v>
      </c>
      <c r="O3" s="26" t="s">
        <v>7</v>
      </c>
      <c r="P3" s="27"/>
      <c r="Q3" s="28"/>
      <c r="R3" s="12" t="s">
        <v>9</v>
      </c>
      <c r="S3" s="34" t="s">
        <v>10</v>
      </c>
      <c r="T3" s="35"/>
      <c r="U3" s="36" t="s">
        <v>11</v>
      </c>
      <c r="V3" s="37" t="s">
        <v>12</v>
      </c>
      <c r="W3" s="38"/>
      <c r="X3" s="38"/>
      <c r="Y3" s="38"/>
      <c r="Z3" s="43" t="s">
        <v>13</v>
      </c>
      <c r="AA3" s="10" t="s">
        <v>357</v>
      </c>
    </row>
    <row r="4" s="1" customFormat="1" customHeight="1" spans="1:27">
      <c r="A4" s="10" t="s">
        <v>14</v>
      </c>
      <c r="B4" s="9" t="s">
        <v>15</v>
      </c>
      <c r="C4" s="9" t="s">
        <v>14</v>
      </c>
      <c r="D4" s="12" t="s">
        <v>16</v>
      </c>
      <c r="E4" s="11"/>
      <c r="F4" s="11"/>
      <c r="G4" s="12"/>
      <c r="H4" s="12"/>
      <c r="I4" s="30"/>
      <c r="J4" s="31"/>
      <c r="K4" s="31"/>
      <c r="L4" s="31"/>
      <c r="M4" s="32"/>
      <c r="N4" s="29"/>
      <c r="O4" s="30"/>
      <c r="P4" s="31"/>
      <c r="Q4" s="32"/>
      <c r="R4" s="12"/>
      <c r="S4" s="12" t="s">
        <v>17</v>
      </c>
      <c r="T4" s="35" t="s">
        <v>18</v>
      </c>
      <c r="U4" s="36"/>
      <c r="V4" s="34" t="s">
        <v>19</v>
      </c>
      <c r="W4" s="34" t="s">
        <v>20</v>
      </c>
      <c r="X4" s="33" t="s">
        <v>21</v>
      </c>
      <c r="Y4" s="44" t="s">
        <v>22</v>
      </c>
      <c r="Z4" s="43"/>
      <c r="AA4" s="10"/>
    </row>
    <row r="5" customHeight="1" spans="1:27">
      <c r="A5" s="10">
        <v>1</v>
      </c>
      <c r="B5" s="13" t="s">
        <v>23</v>
      </c>
      <c r="C5" s="14">
        <v>1</v>
      </c>
      <c r="D5" s="14" t="s">
        <v>24</v>
      </c>
      <c r="E5" s="15">
        <v>7200</v>
      </c>
      <c r="F5" s="15">
        <v>2950</v>
      </c>
      <c r="G5" s="9" t="s">
        <v>25</v>
      </c>
      <c r="H5" s="9" t="s">
        <v>26</v>
      </c>
      <c r="I5" s="15">
        <f>J5+K5+L5+M5</f>
        <v>1800</v>
      </c>
      <c r="J5" s="15">
        <v>1000</v>
      </c>
      <c r="K5" s="15"/>
      <c r="L5" s="15">
        <v>800</v>
      </c>
      <c r="M5" s="15"/>
      <c r="N5" s="15">
        <v>414</v>
      </c>
      <c r="O5" s="15">
        <v>450</v>
      </c>
      <c r="P5" s="15">
        <v>135</v>
      </c>
      <c r="Q5" s="15">
        <v>315</v>
      </c>
      <c r="R5" s="9"/>
      <c r="S5" s="10"/>
      <c r="T5" s="39" t="s">
        <v>27</v>
      </c>
      <c r="U5" s="39" t="s">
        <v>28</v>
      </c>
      <c r="V5" s="34"/>
      <c r="W5" s="34">
        <v>9</v>
      </c>
      <c r="X5" s="33"/>
      <c r="Y5" s="44">
        <v>300</v>
      </c>
      <c r="Z5" s="45" t="s">
        <v>29</v>
      </c>
      <c r="AA5" s="46">
        <v>700</v>
      </c>
    </row>
    <row r="6" customHeight="1" spans="1:27">
      <c r="A6" s="10">
        <v>2</v>
      </c>
      <c r="B6" s="16" t="s">
        <v>44</v>
      </c>
      <c r="C6" s="9">
        <v>1</v>
      </c>
      <c r="D6" s="17" t="s">
        <v>45</v>
      </c>
      <c r="E6" s="15">
        <v>7400</v>
      </c>
      <c r="F6" s="15">
        <v>64574</v>
      </c>
      <c r="G6" s="9" t="s">
        <v>46</v>
      </c>
      <c r="H6" s="9" t="s">
        <v>31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100</v>
      </c>
      <c r="O6" s="15">
        <v>927.9</v>
      </c>
      <c r="P6" s="15">
        <v>174.18</v>
      </c>
      <c r="Q6" s="15">
        <v>753.72</v>
      </c>
      <c r="R6" s="9"/>
      <c r="S6" s="10"/>
      <c r="T6" s="39"/>
      <c r="U6" s="40" t="s">
        <v>47</v>
      </c>
      <c r="V6" s="10"/>
      <c r="W6" s="10"/>
      <c r="X6" s="10">
        <v>9</v>
      </c>
      <c r="Y6" s="47">
        <v>70</v>
      </c>
      <c r="Z6" s="45" t="s">
        <v>48</v>
      </c>
      <c r="AA6" s="46">
        <v>3000</v>
      </c>
    </row>
    <row r="7" customHeight="1" spans="1:27">
      <c r="A7" s="10"/>
      <c r="B7" s="13"/>
      <c r="C7" s="9">
        <v>2</v>
      </c>
      <c r="D7" s="17" t="s">
        <v>49</v>
      </c>
      <c r="E7" s="15">
        <v>32800</v>
      </c>
      <c r="F7" s="15"/>
      <c r="G7" s="9"/>
      <c r="H7" s="9" t="s">
        <v>31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/>
      <c r="O7" s="15">
        <v>4254.75</v>
      </c>
      <c r="P7" s="15">
        <v>798.67</v>
      </c>
      <c r="Q7" s="15">
        <v>3456.08</v>
      </c>
      <c r="R7" s="9"/>
      <c r="S7" s="10"/>
      <c r="T7" s="39"/>
      <c r="U7" s="41"/>
      <c r="V7" s="10"/>
      <c r="W7" s="10"/>
      <c r="X7" s="10">
        <v>9</v>
      </c>
      <c r="Y7" s="47">
        <v>350</v>
      </c>
      <c r="Z7" s="45"/>
      <c r="AA7" s="46"/>
    </row>
    <row r="8" customHeight="1" spans="1:27">
      <c r="A8" s="10"/>
      <c r="B8" s="13"/>
      <c r="C8" s="9">
        <v>3</v>
      </c>
      <c r="D8" s="17" t="s">
        <v>50</v>
      </c>
      <c r="E8" s="15">
        <v>15600</v>
      </c>
      <c r="F8" s="15"/>
      <c r="G8" s="9"/>
      <c r="H8" s="9" t="s">
        <v>31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/>
      <c r="O8" s="15">
        <v>2206.09</v>
      </c>
      <c r="P8" s="15">
        <v>414.11</v>
      </c>
      <c r="Q8" s="15">
        <v>1791.98</v>
      </c>
      <c r="R8" s="9"/>
      <c r="S8" s="10"/>
      <c r="T8" s="39"/>
      <c r="U8" s="41"/>
      <c r="V8" s="10"/>
      <c r="W8" s="10"/>
      <c r="X8" s="10">
        <v>9</v>
      </c>
      <c r="Y8" s="47">
        <v>180</v>
      </c>
      <c r="Z8" s="45"/>
      <c r="AA8" s="46"/>
    </row>
    <row r="9" customHeight="1" spans="1:27">
      <c r="A9" s="10"/>
      <c r="B9" s="13"/>
      <c r="C9" s="9">
        <v>4</v>
      </c>
      <c r="D9" s="17" t="s">
        <v>51</v>
      </c>
      <c r="E9" s="15">
        <v>4320</v>
      </c>
      <c r="F9" s="15"/>
      <c r="G9" s="9"/>
      <c r="H9" s="9" t="s">
        <v>31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/>
      <c r="O9" s="15">
        <v>664.28</v>
      </c>
      <c r="P9" s="15">
        <v>124.69</v>
      </c>
      <c r="Q9" s="15">
        <v>539.59</v>
      </c>
      <c r="R9" s="9"/>
      <c r="S9" s="10"/>
      <c r="T9" s="39"/>
      <c r="U9" s="41"/>
      <c r="V9" s="10"/>
      <c r="W9" s="10"/>
      <c r="X9" s="10">
        <v>9</v>
      </c>
      <c r="Y9" s="47">
        <v>50</v>
      </c>
      <c r="Z9" s="45"/>
      <c r="AA9" s="46"/>
    </row>
    <row r="10" customHeight="1" spans="1:27">
      <c r="A10" s="10"/>
      <c r="B10" s="13"/>
      <c r="C10" s="9">
        <v>5</v>
      </c>
      <c r="D10" s="17" t="s">
        <v>52</v>
      </c>
      <c r="E10" s="15">
        <v>40000</v>
      </c>
      <c r="F10" s="15"/>
      <c r="G10" s="9"/>
      <c r="H10" s="9" t="s">
        <v>31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/>
      <c r="O10" s="15">
        <v>4519.28</v>
      </c>
      <c r="P10" s="15">
        <v>848.33</v>
      </c>
      <c r="Q10" s="15">
        <v>3670.95</v>
      </c>
      <c r="R10" s="9"/>
      <c r="S10" s="10"/>
      <c r="T10" s="39"/>
      <c r="U10" s="41"/>
      <c r="V10" s="10"/>
      <c r="W10" s="10"/>
      <c r="X10" s="10">
        <v>9</v>
      </c>
      <c r="Y10" s="47">
        <v>370</v>
      </c>
      <c r="Z10" s="45"/>
      <c r="AA10" s="46"/>
    </row>
    <row r="11" customHeight="1" spans="1:27">
      <c r="A11" s="10"/>
      <c r="B11" s="13"/>
      <c r="C11" s="9">
        <v>6</v>
      </c>
      <c r="D11" s="17" t="s">
        <v>53</v>
      </c>
      <c r="E11" s="15">
        <v>17840</v>
      </c>
      <c r="F11" s="15"/>
      <c r="G11" s="9"/>
      <c r="H11" s="9" t="s">
        <v>31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/>
      <c r="O11" s="15">
        <v>2060.44</v>
      </c>
      <c r="P11" s="15">
        <v>386.77</v>
      </c>
      <c r="Q11" s="15">
        <v>1673.67</v>
      </c>
      <c r="R11" s="9"/>
      <c r="S11" s="10"/>
      <c r="T11" s="39"/>
      <c r="U11" s="41"/>
      <c r="V11" s="10"/>
      <c r="W11" s="10"/>
      <c r="X11" s="10">
        <v>9</v>
      </c>
      <c r="Y11" s="47">
        <v>170</v>
      </c>
      <c r="Z11" s="45"/>
      <c r="AA11" s="46"/>
    </row>
    <row r="12" customHeight="1" spans="1:27">
      <c r="A12" s="10"/>
      <c r="B12" s="13"/>
      <c r="C12" s="9">
        <v>7</v>
      </c>
      <c r="D12" s="17" t="s">
        <v>54</v>
      </c>
      <c r="E12" s="15">
        <v>4760</v>
      </c>
      <c r="F12" s="15"/>
      <c r="G12" s="9"/>
      <c r="H12" s="9" t="s">
        <v>31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/>
      <c r="O12" s="15">
        <v>441.49</v>
      </c>
      <c r="P12" s="15">
        <v>82.87</v>
      </c>
      <c r="Q12" s="15">
        <v>358.62</v>
      </c>
      <c r="R12" s="9"/>
      <c r="S12" s="10"/>
      <c r="T12" s="39"/>
      <c r="U12" s="41"/>
      <c r="V12" s="10"/>
      <c r="W12" s="10"/>
      <c r="X12" s="10">
        <v>9</v>
      </c>
      <c r="Y12" s="47">
        <v>40</v>
      </c>
      <c r="Z12" s="45"/>
      <c r="AA12" s="46"/>
    </row>
    <row r="13" customHeight="1" spans="1:27">
      <c r="A13" s="10"/>
      <c r="B13" s="13"/>
      <c r="C13" s="9">
        <v>8</v>
      </c>
      <c r="D13" s="17" t="s">
        <v>55</v>
      </c>
      <c r="E13" s="15">
        <v>23935</v>
      </c>
      <c r="F13" s="15"/>
      <c r="G13" s="9"/>
      <c r="H13" s="9" t="s">
        <v>31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/>
      <c r="O13" s="15">
        <v>434.23</v>
      </c>
      <c r="P13" s="15">
        <v>81.51</v>
      </c>
      <c r="Q13" s="15">
        <v>352.72</v>
      </c>
      <c r="R13" s="9"/>
      <c r="S13" s="10"/>
      <c r="T13" s="39"/>
      <c r="U13" s="41"/>
      <c r="V13" s="10"/>
      <c r="W13" s="10"/>
      <c r="X13" s="10">
        <v>9</v>
      </c>
      <c r="Y13" s="47">
        <v>40</v>
      </c>
      <c r="Z13" s="45"/>
      <c r="AA13" s="46"/>
    </row>
    <row r="14" customHeight="1" spans="1:27">
      <c r="A14" s="10"/>
      <c r="B14" s="14"/>
      <c r="C14" s="9">
        <v>9</v>
      </c>
      <c r="D14" s="17" t="s">
        <v>56</v>
      </c>
      <c r="E14" s="15" t="s">
        <v>57</v>
      </c>
      <c r="F14" s="15"/>
      <c r="G14" s="9"/>
      <c r="H14" s="9" t="s">
        <v>31</v>
      </c>
      <c r="I14" s="15">
        <v>100</v>
      </c>
      <c r="J14" s="15">
        <v>0</v>
      </c>
      <c r="K14" s="15">
        <v>0</v>
      </c>
      <c r="L14" s="15">
        <v>0</v>
      </c>
      <c r="M14" s="15">
        <v>100</v>
      </c>
      <c r="N14" s="15"/>
      <c r="O14" s="15">
        <v>13791.54</v>
      </c>
      <c r="P14" s="15">
        <v>2588.87</v>
      </c>
      <c r="Q14" s="15">
        <v>11202.67</v>
      </c>
      <c r="R14" s="9"/>
      <c r="S14" s="10"/>
      <c r="T14" s="39"/>
      <c r="U14" s="42"/>
      <c r="V14" s="10"/>
      <c r="W14" s="10"/>
      <c r="X14" s="10">
        <v>9</v>
      </c>
      <c r="Y14" s="47">
        <v>1100</v>
      </c>
      <c r="Z14" s="45"/>
      <c r="AA14" s="46"/>
    </row>
    <row r="15" customHeight="1" spans="1:27">
      <c r="A15" s="10">
        <v>3</v>
      </c>
      <c r="B15" s="9" t="s">
        <v>60</v>
      </c>
      <c r="C15" s="9">
        <v>1</v>
      </c>
      <c r="D15" s="9" t="s">
        <v>61</v>
      </c>
      <c r="E15" s="15">
        <v>37724.03</v>
      </c>
      <c r="F15" s="15">
        <v>15000</v>
      </c>
      <c r="G15" s="9" t="s">
        <v>62</v>
      </c>
      <c r="H15" s="9" t="s">
        <v>63</v>
      </c>
      <c r="I15" s="15">
        <v>3000</v>
      </c>
      <c r="J15" s="15">
        <v>2500</v>
      </c>
      <c r="K15" s="15"/>
      <c r="L15" s="15">
        <v>500</v>
      </c>
      <c r="M15" s="15"/>
      <c r="N15" s="15">
        <v>103</v>
      </c>
      <c r="O15" s="15">
        <v>7500</v>
      </c>
      <c r="P15" s="15">
        <v>1000</v>
      </c>
      <c r="Q15" s="15">
        <v>6500</v>
      </c>
      <c r="R15" s="9" t="s">
        <v>64</v>
      </c>
      <c r="S15" s="10"/>
      <c r="T15" s="39" t="s">
        <v>65</v>
      </c>
      <c r="U15" s="39" t="s">
        <v>66</v>
      </c>
      <c r="V15" s="10"/>
      <c r="W15" s="10"/>
      <c r="X15" s="10">
        <v>9</v>
      </c>
      <c r="Y15" s="47">
        <v>800</v>
      </c>
      <c r="Z15" s="45" t="s">
        <v>67</v>
      </c>
      <c r="AA15" s="46">
        <v>2500</v>
      </c>
    </row>
    <row r="16" customHeight="1" spans="1:27">
      <c r="A16" s="10">
        <v>4</v>
      </c>
      <c r="B16" s="16" t="s">
        <v>80</v>
      </c>
      <c r="C16" s="9">
        <v>1</v>
      </c>
      <c r="D16" s="9" t="s">
        <v>81</v>
      </c>
      <c r="E16" s="15">
        <v>45636</v>
      </c>
      <c r="F16" s="15">
        <v>23198</v>
      </c>
      <c r="G16" s="9" t="s">
        <v>82</v>
      </c>
      <c r="H16" s="9" t="s">
        <v>31</v>
      </c>
      <c r="I16" s="15">
        <v>3851</v>
      </c>
      <c r="J16" s="15">
        <v>3500</v>
      </c>
      <c r="K16" s="15">
        <v>0</v>
      </c>
      <c r="L16" s="15">
        <v>351</v>
      </c>
      <c r="M16" s="15">
        <v>0</v>
      </c>
      <c r="N16" s="15">
        <v>185</v>
      </c>
      <c r="O16" s="15">
        <v>1029</v>
      </c>
      <c r="P16" s="15">
        <v>0</v>
      </c>
      <c r="Q16" s="15">
        <v>1029</v>
      </c>
      <c r="R16" s="9" t="s">
        <v>83</v>
      </c>
      <c r="S16" s="10"/>
      <c r="T16" s="39" t="s">
        <v>84</v>
      </c>
      <c r="U16" s="39" t="s">
        <v>85</v>
      </c>
      <c r="V16" s="10"/>
      <c r="W16" s="10">
        <v>9</v>
      </c>
      <c r="X16" s="10"/>
      <c r="Y16" s="47">
        <v>1000</v>
      </c>
      <c r="Z16" s="39"/>
      <c r="AA16" s="48">
        <v>1300</v>
      </c>
    </row>
    <row r="17" customHeight="1" spans="1:27">
      <c r="A17" s="10"/>
      <c r="B17" s="14"/>
      <c r="C17" s="9">
        <v>2</v>
      </c>
      <c r="D17" s="9" t="s">
        <v>86</v>
      </c>
      <c r="E17" s="15">
        <v>16927</v>
      </c>
      <c r="F17" s="15">
        <v>1300</v>
      </c>
      <c r="G17" s="9" t="s">
        <v>82</v>
      </c>
      <c r="H17" s="9" t="s">
        <v>87</v>
      </c>
      <c r="I17" s="15">
        <v>143</v>
      </c>
      <c r="J17" s="15">
        <v>0</v>
      </c>
      <c r="K17" s="15">
        <v>0</v>
      </c>
      <c r="L17" s="15">
        <v>143</v>
      </c>
      <c r="M17" s="15">
        <v>0</v>
      </c>
      <c r="N17" s="15">
        <v>50</v>
      </c>
      <c r="O17" s="15">
        <v>1157</v>
      </c>
      <c r="P17" s="15">
        <v>520</v>
      </c>
      <c r="Q17" s="15">
        <v>637</v>
      </c>
      <c r="R17" s="9" t="s">
        <v>88</v>
      </c>
      <c r="S17" s="10"/>
      <c r="T17" s="39" t="s">
        <v>89</v>
      </c>
      <c r="U17" s="39" t="s">
        <v>90</v>
      </c>
      <c r="V17" s="10"/>
      <c r="W17" s="10">
        <v>9</v>
      </c>
      <c r="X17" s="10"/>
      <c r="Y17" s="47">
        <v>300</v>
      </c>
      <c r="Z17" s="39"/>
      <c r="AA17" s="49"/>
    </row>
    <row r="18" customHeight="1" spans="1:27">
      <c r="A18" s="10">
        <v>5</v>
      </c>
      <c r="B18" s="9" t="s">
        <v>91</v>
      </c>
      <c r="C18" s="9">
        <v>1</v>
      </c>
      <c r="D18" s="9" t="s">
        <v>92</v>
      </c>
      <c r="E18" s="15">
        <v>17500</v>
      </c>
      <c r="F18" s="15">
        <v>8800</v>
      </c>
      <c r="G18" s="9" t="s">
        <v>93</v>
      </c>
      <c r="H18" s="9" t="s">
        <v>94</v>
      </c>
      <c r="I18" s="15">
        <v>1400</v>
      </c>
      <c r="J18" s="15">
        <v>1000</v>
      </c>
      <c r="K18" s="15"/>
      <c r="L18" s="15">
        <v>400</v>
      </c>
      <c r="M18" s="15"/>
      <c r="N18" s="15">
        <v>400</v>
      </c>
      <c r="O18" s="15">
        <v>4220</v>
      </c>
      <c r="P18" s="15">
        <v>3220</v>
      </c>
      <c r="Q18" s="15">
        <v>1000</v>
      </c>
      <c r="R18" s="9"/>
      <c r="S18" s="10"/>
      <c r="T18" s="39" t="s">
        <v>95</v>
      </c>
      <c r="U18" s="39" t="s">
        <v>96</v>
      </c>
      <c r="V18" s="10"/>
      <c r="W18" s="10">
        <v>9</v>
      </c>
      <c r="X18" s="10"/>
      <c r="Y18" s="47">
        <v>800</v>
      </c>
      <c r="Z18" s="39"/>
      <c r="AA18" s="50">
        <v>1000</v>
      </c>
    </row>
    <row r="19" customHeight="1" spans="1:27">
      <c r="A19" s="10">
        <v>6</v>
      </c>
      <c r="B19" s="9" t="s">
        <v>97</v>
      </c>
      <c r="C19" s="9">
        <v>4</v>
      </c>
      <c r="D19" s="9" t="s">
        <v>106</v>
      </c>
      <c r="E19" s="15">
        <v>43896</v>
      </c>
      <c r="F19" s="15" t="s">
        <v>107</v>
      </c>
      <c r="G19" s="9" t="s">
        <v>108</v>
      </c>
      <c r="H19" s="9" t="s">
        <v>63</v>
      </c>
      <c r="I19" s="15">
        <v>315</v>
      </c>
      <c r="J19" s="15">
        <v>315</v>
      </c>
      <c r="K19" s="15">
        <v>0</v>
      </c>
      <c r="L19" s="15">
        <v>0</v>
      </c>
      <c r="M19" s="15">
        <v>0</v>
      </c>
      <c r="N19" s="15">
        <v>0</v>
      </c>
      <c r="O19" s="15">
        <v>4950</v>
      </c>
      <c r="P19" s="15">
        <v>50</v>
      </c>
      <c r="Q19" s="15">
        <v>4900</v>
      </c>
      <c r="R19" s="9"/>
      <c r="S19" s="10"/>
      <c r="T19" s="39" t="s">
        <v>109</v>
      </c>
      <c r="U19" s="39" t="s">
        <v>110</v>
      </c>
      <c r="V19" s="10"/>
      <c r="W19" s="10"/>
      <c r="X19" s="10">
        <v>9</v>
      </c>
      <c r="Y19" s="47">
        <v>500</v>
      </c>
      <c r="Z19" s="39"/>
      <c r="AA19" s="50">
        <v>3500</v>
      </c>
    </row>
    <row r="20" customHeight="1" spans="1:27">
      <c r="A20" s="10">
        <v>7</v>
      </c>
      <c r="B20" s="18" t="s">
        <v>143</v>
      </c>
      <c r="C20" s="9">
        <v>1</v>
      </c>
      <c r="D20" s="9" t="s">
        <v>144</v>
      </c>
      <c r="E20" s="15">
        <v>47500</v>
      </c>
      <c r="F20" s="15"/>
      <c r="G20" s="9"/>
      <c r="H20" s="9" t="s">
        <v>63</v>
      </c>
      <c r="I20" s="15"/>
      <c r="J20" s="15"/>
      <c r="K20" s="15"/>
      <c r="L20" s="15"/>
      <c r="M20" s="15"/>
      <c r="N20" s="15"/>
      <c r="O20" s="15">
        <v>9600</v>
      </c>
      <c r="P20" s="15">
        <v>800</v>
      </c>
      <c r="Q20" s="15">
        <v>8800</v>
      </c>
      <c r="R20" s="9" t="e">
        <f>E20*#REF!/10000</f>
        <v>#REF!</v>
      </c>
      <c r="S20" s="10"/>
      <c r="T20" s="39" t="s">
        <v>145</v>
      </c>
      <c r="U20" s="40" t="s">
        <v>146</v>
      </c>
      <c r="V20" s="10"/>
      <c r="W20" s="10"/>
      <c r="X20" s="10"/>
      <c r="Y20" s="47"/>
      <c r="Z20" s="39"/>
      <c r="AA20" s="48">
        <v>1000</v>
      </c>
    </row>
    <row r="21" customHeight="1" spans="1:27">
      <c r="A21" s="10"/>
      <c r="B21" s="19"/>
      <c r="C21" s="9">
        <v>2</v>
      </c>
      <c r="D21" s="9" t="s">
        <v>147</v>
      </c>
      <c r="E21" s="9">
        <v>10000</v>
      </c>
      <c r="F21" s="9"/>
      <c r="G21" s="9"/>
      <c r="H21" s="9" t="s">
        <v>63</v>
      </c>
      <c r="I21" s="17"/>
      <c r="J21" s="17"/>
      <c r="K21" s="17"/>
      <c r="L21" s="17"/>
      <c r="M21" s="17"/>
      <c r="N21" s="17"/>
      <c r="O21" s="17">
        <v>1800</v>
      </c>
      <c r="P21" s="17">
        <v>400</v>
      </c>
      <c r="Q21" s="17">
        <v>1400</v>
      </c>
      <c r="R21" s="9" t="e">
        <f>E21*#REF!/10000</f>
        <v>#REF!</v>
      </c>
      <c r="S21" s="10"/>
      <c r="T21" s="39"/>
      <c r="U21" s="41"/>
      <c r="V21" s="10"/>
      <c r="W21" s="10"/>
      <c r="X21" s="10"/>
      <c r="Y21" s="47"/>
      <c r="Z21" s="39"/>
      <c r="AA21" s="51"/>
    </row>
    <row r="22" customHeight="1" spans="1:27">
      <c r="A22" s="10"/>
      <c r="B22" s="20"/>
      <c r="C22" s="9">
        <v>3</v>
      </c>
      <c r="D22" s="9" t="s">
        <v>148</v>
      </c>
      <c r="E22" s="9">
        <v>32000</v>
      </c>
      <c r="F22" s="9"/>
      <c r="G22" s="9"/>
      <c r="H22" s="9" t="s">
        <v>63</v>
      </c>
      <c r="I22" s="17"/>
      <c r="J22" s="17"/>
      <c r="K22" s="17"/>
      <c r="L22" s="17"/>
      <c r="M22" s="17"/>
      <c r="N22" s="17"/>
      <c r="O22" s="17">
        <v>5000</v>
      </c>
      <c r="P22" s="17">
        <v>500</v>
      </c>
      <c r="Q22" s="17">
        <v>4500</v>
      </c>
      <c r="R22" s="9" t="e">
        <f>E22*#REF!/10000</f>
        <v>#REF!</v>
      </c>
      <c r="S22" s="10"/>
      <c r="T22" s="39"/>
      <c r="U22" s="42"/>
      <c r="V22" s="10"/>
      <c r="W22" s="10"/>
      <c r="X22" s="10"/>
      <c r="Y22" s="47"/>
      <c r="Z22" s="39"/>
      <c r="AA22" s="49"/>
    </row>
    <row r="23" customHeight="1" spans="1:27">
      <c r="A23" s="10">
        <v>8</v>
      </c>
      <c r="B23" s="16" t="s">
        <v>149</v>
      </c>
      <c r="C23" s="9">
        <v>1</v>
      </c>
      <c r="D23" s="9" t="s">
        <v>150</v>
      </c>
      <c r="E23" s="15">
        <v>7160</v>
      </c>
      <c r="F23" s="15">
        <v>2076.4</v>
      </c>
      <c r="G23" s="21" t="s">
        <v>151</v>
      </c>
      <c r="H23" s="22" t="s">
        <v>31</v>
      </c>
      <c r="I23" s="33">
        <v>12000</v>
      </c>
      <c r="J23" s="33">
        <v>12000</v>
      </c>
      <c r="K23" s="33"/>
      <c r="L23" s="33"/>
      <c r="M23" s="33"/>
      <c r="N23" s="33" t="s">
        <v>152</v>
      </c>
      <c r="O23" s="33">
        <v>2076.4</v>
      </c>
      <c r="P23" s="33">
        <v>1000</v>
      </c>
      <c r="Q23" s="33">
        <v>1076.4</v>
      </c>
      <c r="R23" s="10"/>
      <c r="S23" s="10"/>
      <c r="T23" s="39"/>
      <c r="U23" s="40" t="s">
        <v>153</v>
      </c>
      <c r="V23" s="10"/>
      <c r="W23" s="10"/>
      <c r="X23" s="10">
        <v>9</v>
      </c>
      <c r="Y23" s="47">
        <v>100</v>
      </c>
      <c r="Z23" s="45" t="s">
        <v>48</v>
      </c>
      <c r="AA23" s="46">
        <v>3000</v>
      </c>
    </row>
    <row r="24" customHeight="1" spans="1:27">
      <c r="A24" s="10"/>
      <c r="B24" s="13"/>
      <c r="C24" s="9">
        <v>2</v>
      </c>
      <c r="D24" s="9" t="s">
        <v>150</v>
      </c>
      <c r="E24" s="15">
        <v>35100</v>
      </c>
      <c r="F24" s="15">
        <v>10214.1</v>
      </c>
      <c r="G24" s="21"/>
      <c r="H24" s="22" t="s">
        <v>31</v>
      </c>
      <c r="I24" s="33"/>
      <c r="J24" s="33"/>
      <c r="K24" s="33"/>
      <c r="L24" s="33"/>
      <c r="M24" s="33"/>
      <c r="N24" s="33"/>
      <c r="O24" s="33">
        <v>10214.1</v>
      </c>
      <c r="P24" s="33"/>
      <c r="Q24" s="33">
        <v>10214.1</v>
      </c>
      <c r="R24" s="10"/>
      <c r="S24" s="10"/>
      <c r="T24" s="39"/>
      <c r="U24" s="41"/>
      <c r="V24" s="10"/>
      <c r="W24" s="10"/>
      <c r="X24" s="10">
        <v>9</v>
      </c>
      <c r="Y24" s="47">
        <v>1000</v>
      </c>
      <c r="Z24" s="45"/>
      <c r="AA24" s="46"/>
    </row>
    <row r="25" customHeight="1" spans="1:27">
      <c r="A25" s="10"/>
      <c r="B25" s="13"/>
      <c r="C25" s="9">
        <v>3</v>
      </c>
      <c r="D25" s="9" t="s">
        <v>150</v>
      </c>
      <c r="E25" s="15">
        <v>7260</v>
      </c>
      <c r="F25" s="15">
        <v>1887.6</v>
      </c>
      <c r="G25" s="21"/>
      <c r="H25" s="22" t="s">
        <v>31</v>
      </c>
      <c r="I25" s="33"/>
      <c r="J25" s="33"/>
      <c r="K25" s="33"/>
      <c r="L25" s="33"/>
      <c r="M25" s="33"/>
      <c r="N25" s="33"/>
      <c r="O25" s="33">
        <v>1887.6</v>
      </c>
      <c r="P25" s="33"/>
      <c r="Q25" s="33">
        <v>1887.6</v>
      </c>
      <c r="R25" s="10"/>
      <c r="S25" s="10"/>
      <c r="T25" s="39"/>
      <c r="U25" s="41"/>
      <c r="V25" s="10"/>
      <c r="W25" s="10"/>
      <c r="X25" s="10">
        <v>9</v>
      </c>
      <c r="Y25" s="47">
        <v>190</v>
      </c>
      <c r="Z25" s="45"/>
      <c r="AA25" s="46"/>
    </row>
    <row r="26" customHeight="1" spans="1:27">
      <c r="A26" s="10"/>
      <c r="B26" s="13"/>
      <c r="C26" s="9">
        <v>4</v>
      </c>
      <c r="D26" s="9" t="s">
        <v>150</v>
      </c>
      <c r="E26" s="15">
        <v>44910</v>
      </c>
      <c r="F26" s="15">
        <v>11272.41</v>
      </c>
      <c r="G26" s="21"/>
      <c r="H26" s="22" t="s">
        <v>31</v>
      </c>
      <c r="I26" s="33"/>
      <c r="J26" s="33"/>
      <c r="K26" s="33"/>
      <c r="L26" s="33"/>
      <c r="M26" s="33"/>
      <c r="N26" s="33"/>
      <c r="O26" s="33">
        <v>11272.41</v>
      </c>
      <c r="P26" s="33"/>
      <c r="Q26" s="33">
        <v>11272.41</v>
      </c>
      <c r="R26" s="10"/>
      <c r="S26" s="10"/>
      <c r="T26" s="39"/>
      <c r="U26" s="41"/>
      <c r="V26" s="10"/>
      <c r="W26" s="10"/>
      <c r="X26" s="10">
        <v>9</v>
      </c>
      <c r="Y26" s="47">
        <v>1100</v>
      </c>
      <c r="Z26" s="45"/>
      <c r="AA26" s="46"/>
    </row>
    <row r="27" customHeight="1" spans="1:27">
      <c r="A27" s="10"/>
      <c r="B27" s="13"/>
      <c r="C27" s="9">
        <v>5</v>
      </c>
      <c r="D27" s="9" t="s">
        <v>150</v>
      </c>
      <c r="E27" s="15">
        <v>7140</v>
      </c>
      <c r="F27" s="15">
        <v>2249.1</v>
      </c>
      <c r="G27" s="21"/>
      <c r="H27" s="22" t="s">
        <v>31</v>
      </c>
      <c r="I27" s="33"/>
      <c r="J27" s="33"/>
      <c r="K27" s="33"/>
      <c r="L27" s="33"/>
      <c r="M27" s="33"/>
      <c r="N27" s="33"/>
      <c r="O27" s="33">
        <v>2249.1</v>
      </c>
      <c r="P27" s="33"/>
      <c r="Q27" s="33">
        <v>2249.1</v>
      </c>
      <c r="R27" s="10"/>
      <c r="S27" s="10"/>
      <c r="T27" s="39"/>
      <c r="U27" s="41"/>
      <c r="V27" s="10"/>
      <c r="W27" s="10"/>
      <c r="X27" s="10">
        <v>9</v>
      </c>
      <c r="Y27" s="47">
        <v>220</v>
      </c>
      <c r="Z27" s="45"/>
      <c r="AA27" s="46"/>
    </row>
    <row r="28" customHeight="1" spans="1:27">
      <c r="A28" s="10"/>
      <c r="B28" s="13"/>
      <c r="C28" s="9">
        <v>6</v>
      </c>
      <c r="D28" s="9" t="s">
        <v>150</v>
      </c>
      <c r="E28" s="15">
        <v>6360</v>
      </c>
      <c r="F28" s="15">
        <v>1590</v>
      </c>
      <c r="G28" s="21"/>
      <c r="H28" s="22" t="s">
        <v>31</v>
      </c>
      <c r="I28" s="33"/>
      <c r="J28" s="33"/>
      <c r="K28" s="33"/>
      <c r="L28" s="33"/>
      <c r="M28" s="33"/>
      <c r="N28" s="33"/>
      <c r="O28" s="33">
        <v>1590</v>
      </c>
      <c r="P28" s="33"/>
      <c r="Q28" s="33">
        <v>1590</v>
      </c>
      <c r="R28" s="10"/>
      <c r="S28" s="10"/>
      <c r="T28" s="39"/>
      <c r="U28" s="41"/>
      <c r="V28" s="10"/>
      <c r="W28" s="10"/>
      <c r="X28" s="10">
        <v>9</v>
      </c>
      <c r="Y28" s="47">
        <v>160</v>
      </c>
      <c r="Z28" s="45"/>
      <c r="AA28" s="46"/>
    </row>
    <row r="29" customHeight="1" spans="1:27">
      <c r="A29" s="10"/>
      <c r="B29" s="14"/>
      <c r="C29" s="9">
        <v>7</v>
      </c>
      <c r="D29" s="9" t="s">
        <v>150</v>
      </c>
      <c r="E29" s="15">
        <v>3600</v>
      </c>
      <c r="F29" s="15">
        <v>1476</v>
      </c>
      <c r="G29" s="21"/>
      <c r="H29" s="22" t="s">
        <v>31</v>
      </c>
      <c r="I29" s="33"/>
      <c r="J29" s="33"/>
      <c r="K29" s="33"/>
      <c r="L29" s="33"/>
      <c r="M29" s="33"/>
      <c r="N29" s="33"/>
      <c r="O29" s="33">
        <v>1476</v>
      </c>
      <c r="P29" s="33"/>
      <c r="Q29" s="33">
        <v>1476</v>
      </c>
      <c r="R29" s="10"/>
      <c r="S29" s="10"/>
      <c r="T29" s="39"/>
      <c r="U29" s="42"/>
      <c r="V29" s="10"/>
      <c r="W29" s="10"/>
      <c r="X29" s="10">
        <v>9</v>
      </c>
      <c r="Y29" s="47">
        <v>150</v>
      </c>
      <c r="Z29" s="45"/>
      <c r="AA29" s="46"/>
    </row>
    <row r="30" customHeight="1" spans="1:27">
      <c r="A30" s="10">
        <v>9</v>
      </c>
      <c r="B30" s="9" t="s">
        <v>154</v>
      </c>
      <c r="C30" s="9">
        <v>1</v>
      </c>
      <c r="D30" s="9" t="s">
        <v>155</v>
      </c>
      <c r="E30" s="15">
        <v>29185.9</v>
      </c>
      <c r="F30" s="15">
        <v>12000</v>
      </c>
      <c r="G30" s="9" t="s">
        <v>70</v>
      </c>
      <c r="H30" s="22" t="s">
        <v>94</v>
      </c>
      <c r="I30" s="15">
        <v>4000</v>
      </c>
      <c r="J30" s="15">
        <v>1000</v>
      </c>
      <c r="K30" s="15">
        <v>0</v>
      </c>
      <c r="L30" s="15">
        <v>3000</v>
      </c>
      <c r="M30" s="15">
        <v>0</v>
      </c>
      <c r="N30" s="15">
        <v>310</v>
      </c>
      <c r="O30" s="15">
        <v>10000</v>
      </c>
      <c r="P30" s="15">
        <v>5000</v>
      </c>
      <c r="Q30" s="15">
        <v>5000</v>
      </c>
      <c r="R30" s="10"/>
      <c r="S30" s="10"/>
      <c r="T30" s="39" t="s">
        <v>156</v>
      </c>
      <c r="U30" s="39" t="s">
        <v>157</v>
      </c>
      <c r="V30" s="10"/>
      <c r="W30" s="10">
        <v>9</v>
      </c>
      <c r="X30" s="10"/>
      <c r="Y30" s="47">
        <v>2000</v>
      </c>
      <c r="Z30" s="39"/>
      <c r="AA30" s="50">
        <v>2000</v>
      </c>
    </row>
    <row r="31" customHeight="1" spans="1:27">
      <c r="A31" s="10">
        <v>10</v>
      </c>
      <c r="B31" s="18" t="s">
        <v>163</v>
      </c>
      <c r="C31" s="9">
        <v>1</v>
      </c>
      <c r="D31" s="9" t="s">
        <v>164</v>
      </c>
      <c r="E31" s="15">
        <v>30157</v>
      </c>
      <c r="F31" s="15">
        <v>12000</v>
      </c>
      <c r="G31" s="9" t="s">
        <v>25</v>
      </c>
      <c r="H31" s="9" t="s">
        <v>71</v>
      </c>
      <c r="I31" s="15">
        <v>9400</v>
      </c>
      <c r="J31" s="15">
        <v>1300</v>
      </c>
      <c r="K31" s="15">
        <v>7100</v>
      </c>
      <c r="L31" s="15">
        <v>0</v>
      </c>
      <c r="M31" s="15" t="s">
        <v>165</v>
      </c>
      <c r="N31" s="15">
        <v>11500</v>
      </c>
      <c r="O31" s="15">
        <v>1500</v>
      </c>
      <c r="P31" s="15">
        <v>750</v>
      </c>
      <c r="Q31" s="15">
        <v>750</v>
      </c>
      <c r="R31" s="9"/>
      <c r="S31" s="10"/>
      <c r="T31" s="39"/>
      <c r="U31" s="39" t="s">
        <v>166</v>
      </c>
      <c r="V31" s="10"/>
      <c r="W31" s="10">
        <v>9</v>
      </c>
      <c r="X31" s="10"/>
      <c r="Y31" s="47">
        <v>300</v>
      </c>
      <c r="Z31" s="45" t="s">
        <v>167</v>
      </c>
      <c r="AA31" s="52">
        <v>1000</v>
      </c>
    </row>
    <row r="32" customHeight="1" spans="1:27">
      <c r="A32" s="10"/>
      <c r="B32" s="20"/>
      <c r="C32" s="9">
        <v>2</v>
      </c>
      <c r="D32" s="9" t="s">
        <v>168</v>
      </c>
      <c r="E32" s="15">
        <v>6500</v>
      </c>
      <c r="F32" s="15">
        <v>2850</v>
      </c>
      <c r="G32" s="9" t="s">
        <v>169</v>
      </c>
      <c r="H32" s="22" t="s">
        <v>117</v>
      </c>
      <c r="I32" s="15">
        <v>1350</v>
      </c>
      <c r="J32" s="15">
        <v>600</v>
      </c>
      <c r="K32" s="15">
        <v>0</v>
      </c>
      <c r="L32" s="15">
        <v>400</v>
      </c>
      <c r="M32" s="15" t="s">
        <v>170</v>
      </c>
      <c r="N32" s="15">
        <v>1500</v>
      </c>
      <c r="O32" s="15">
        <v>800</v>
      </c>
      <c r="P32" s="15">
        <v>500</v>
      </c>
      <c r="Q32" s="15">
        <v>300</v>
      </c>
      <c r="R32" s="9"/>
      <c r="S32" s="10"/>
      <c r="T32" s="39"/>
      <c r="U32" s="39" t="s">
        <v>171</v>
      </c>
      <c r="V32" s="10"/>
      <c r="W32" s="10">
        <v>9</v>
      </c>
      <c r="X32" s="10"/>
      <c r="Y32" s="47">
        <v>100</v>
      </c>
      <c r="Z32" s="45" t="s">
        <v>172</v>
      </c>
      <c r="AA32" s="53"/>
    </row>
    <row r="33" customHeight="1" spans="1:27">
      <c r="A33" s="10">
        <v>11</v>
      </c>
      <c r="B33" s="16" t="s">
        <v>176</v>
      </c>
      <c r="C33" s="9">
        <v>1</v>
      </c>
      <c r="D33" s="9" t="s">
        <v>177</v>
      </c>
      <c r="E33" s="15">
        <v>5500</v>
      </c>
      <c r="F33" s="15">
        <v>2598</v>
      </c>
      <c r="G33" s="9" t="s">
        <v>178</v>
      </c>
      <c r="H33" s="22" t="s">
        <v>63</v>
      </c>
      <c r="I33" s="15">
        <v>598</v>
      </c>
      <c r="J33" s="15"/>
      <c r="K33" s="15"/>
      <c r="L33" s="15">
        <v>598</v>
      </c>
      <c r="M33" s="15"/>
      <c r="N33" s="15">
        <v>50</v>
      </c>
      <c r="O33" s="15">
        <v>2598</v>
      </c>
      <c r="P33" s="15">
        <v>598</v>
      </c>
      <c r="Q33" s="15">
        <v>2000</v>
      </c>
      <c r="R33" s="10"/>
      <c r="S33" s="10"/>
      <c r="T33" s="39"/>
      <c r="U33" s="39" t="s">
        <v>179</v>
      </c>
      <c r="V33" s="10"/>
      <c r="W33" s="10"/>
      <c r="X33" s="10">
        <v>9</v>
      </c>
      <c r="Y33" s="47">
        <v>500</v>
      </c>
      <c r="Z33" s="39"/>
      <c r="AA33" s="48">
        <v>1000</v>
      </c>
    </row>
    <row r="34" customHeight="1" spans="1:27">
      <c r="A34" s="10"/>
      <c r="B34" s="14"/>
      <c r="C34" s="9">
        <v>2</v>
      </c>
      <c r="D34" s="9" t="s">
        <v>180</v>
      </c>
      <c r="E34" s="15">
        <v>1868</v>
      </c>
      <c r="F34" s="15">
        <v>905</v>
      </c>
      <c r="G34" s="9" t="s">
        <v>178</v>
      </c>
      <c r="H34" s="22" t="s">
        <v>63</v>
      </c>
      <c r="I34" s="15">
        <v>305</v>
      </c>
      <c r="J34" s="15"/>
      <c r="K34" s="15"/>
      <c r="L34" s="15">
        <v>305</v>
      </c>
      <c r="M34" s="15"/>
      <c r="N34" s="15">
        <v>30</v>
      </c>
      <c r="O34" s="15">
        <v>905</v>
      </c>
      <c r="P34" s="15">
        <v>305</v>
      </c>
      <c r="Q34" s="15">
        <v>600</v>
      </c>
      <c r="R34" s="10"/>
      <c r="S34" s="10"/>
      <c r="T34" s="39"/>
      <c r="U34" s="39" t="s">
        <v>181</v>
      </c>
      <c r="V34" s="10"/>
      <c r="W34" s="10"/>
      <c r="X34" s="10">
        <v>9</v>
      </c>
      <c r="Y34" s="47">
        <v>100</v>
      </c>
      <c r="Z34" s="39"/>
      <c r="AA34" s="49"/>
    </row>
    <row r="35" customHeight="1" spans="1:27">
      <c r="A35" s="10">
        <v>12</v>
      </c>
      <c r="B35" s="16" t="s">
        <v>182</v>
      </c>
      <c r="C35" s="9">
        <v>1</v>
      </c>
      <c r="D35" s="9" t="s">
        <v>183</v>
      </c>
      <c r="E35" s="23">
        <v>13986</v>
      </c>
      <c r="F35" s="15" t="s">
        <v>184</v>
      </c>
      <c r="G35" s="9" t="s">
        <v>185</v>
      </c>
      <c r="H35" s="22" t="s">
        <v>87</v>
      </c>
      <c r="I35" s="15">
        <f>J35+K35+L35+M35</f>
        <v>28449</v>
      </c>
      <c r="J35" s="15">
        <v>27449</v>
      </c>
      <c r="K35" s="15">
        <v>0</v>
      </c>
      <c r="L35" s="15">
        <v>1000</v>
      </c>
      <c r="M35" s="15">
        <v>0</v>
      </c>
      <c r="N35" s="15">
        <v>17860</v>
      </c>
      <c r="O35" s="15">
        <v>41944</v>
      </c>
      <c r="P35" s="15">
        <v>1000</v>
      </c>
      <c r="Q35" s="15">
        <f>O35-P35</f>
        <v>40944</v>
      </c>
      <c r="R35" s="9" t="s">
        <v>186</v>
      </c>
      <c r="S35" s="10"/>
      <c r="T35" s="39"/>
      <c r="U35" s="40" t="s">
        <v>187</v>
      </c>
      <c r="V35" s="10"/>
      <c r="W35" s="10"/>
      <c r="X35" s="10">
        <v>9</v>
      </c>
      <c r="Y35" s="47">
        <v>2000</v>
      </c>
      <c r="Z35" s="45" t="s">
        <v>188</v>
      </c>
      <c r="AA35" s="46">
        <v>3000</v>
      </c>
    </row>
    <row r="36" customHeight="1" spans="1:27">
      <c r="A36" s="10"/>
      <c r="B36" s="13"/>
      <c r="C36" s="9">
        <v>2</v>
      </c>
      <c r="D36" s="9" t="s">
        <v>183</v>
      </c>
      <c r="E36" s="23">
        <v>38390</v>
      </c>
      <c r="F36" s="15"/>
      <c r="G36" s="9"/>
      <c r="H36" s="22" t="s">
        <v>87</v>
      </c>
      <c r="I36" s="15"/>
      <c r="J36" s="15"/>
      <c r="K36" s="15"/>
      <c r="L36" s="15"/>
      <c r="M36" s="15"/>
      <c r="N36" s="15"/>
      <c r="O36" s="15"/>
      <c r="P36" s="15"/>
      <c r="Q36" s="15"/>
      <c r="R36" s="9"/>
      <c r="S36" s="10"/>
      <c r="T36" s="39"/>
      <c r="U36" s="41"/>
      <c r="V36" s="10"/>
      <c r="W36" s="10"/>
      <c r="X36" s="10">
        <v>9</v>
      </c>
      <c r="Y36" s="47"/>
      <c r="Z36" s="45"/>
      <c r="AA36" s="46"/>
    </row>
    <row r="37" customHeight="1" spans="1:27">
      <c r="A37" s="10"/>
      <c r="B37" s="13"/>
      <c r="C37" s="9">
        <v>3</v>
      </c>
      <c r="D37" s="9" t="s">
        <v>183</v>
      </c>
      <c r="E37" s="23">
        <v>6544</v>
      </c>
      <c r="F37" s="15"/>
      <c r="G37" s="9"/>
      <c r="H37" s="22" t="s">
        <v>87</v>
      </c>
      <c r="I37" s="15"/>
      <c r="J37" s="15"/>
      <c r="K37" s="15"/>
      <c r="L37" s="15"/>
      <c r="M37" s="15"/>
      <c r="N37" s="15"/>
      <c r="O37" s="15"/>
      <c r="P37" s="15"/>
      <c r="Q37" s="15"/>
      <c r="R37" s="9"/>
      <c r="S37" s="10"/>
      <c r="T37" s="39"/>
      <c r="U37" s="41"/>
      <c r="V37" s="10"/>
      <c r="W37" s="10"/>
      <c r="X37" s="10">
        <v>9</v>
      </c>
      <c r="Y37" s="47"/>
      <c r="Z37" s="45"/>
      <c r="AA37" s="46"/>
    </row>
    <row r="38" customHeight="1" spans="1:27">
      <c r="A38" s="10"/>
      <c r="B38" s="13"/>
      <c r="C38" s="9">
        <v>4</v>
      </c>
      <c r="D38" s="9" t="s">
        <v>183</v>
      </c>
      <c r="E38" s="23">
        <v>48000</v>
      </c>
      <c r="F38" s="15"/>
      <c r="G38" s="9"/>
      <c r="H38" s="22" t="s">
        <v>87</v>
      </c>
      <c r="I38" s="15"/>
      <c r="J38" s="15"/>
      <c r="K38" s="15"/>
      <c r="L38" s="15"/>
      <c r="M38" s="15"/>
      <c r="N38" s="15"/>
      <c r="O38" s="15"/>
      <c r="P38" s="15"/>
      <c r="Q38" s="15"/>
      <c r="R38" s="9"/>
      <c r="S38" s="10"/>
      <c r="T38" s="39"/>
      <c r="U38" s="41"/>
      <c r="V38" s="10"/>
      <c r="W38" s="10"/>
      <c r="X38" s="10">
        <v>9</v>
      </c>
      <c r="Y38" s="47"/>
      <c r="Z38" s="45"/>
      <c r="AA38" s="46"/>
    </row>
    <row r="39" customHeight="1" spans="1:27">
      <c r="A39" s="10"/>
      <c r="B39" s="13"/>
      <c r="C39" s="9">
        <v>5</v>
      </c>
      <c r="D39" s="9" t="s">
        <v>183</v>
      </c>
      <c r="E39" s="23">
        <v>15818</v>
      </c>
      <c r="F39" s="15"/>
      <c r="G39" s="9"/>
      <c r="H39" s="22" t="s">
        <v>87</v>
      </c>
      <c r="I39" s="15"/>
      <c r="J39" s="15"/>
      <c r="K39" s="15"/>
      <c r="L39" s="15"/>
      <c r="M39" s="15"/>
      <c r="N39" s="15"/>
      <c r="O39" s="15"/>
      <c r="P39" s="15"/>
      <c r="Q39" s="15"/>
      <c r="R39" s="9"/>
      <c r="S39" s="10"/>
      <c r="T39" s="39"/>
      <c r="U39" s="41"/>
      <c r="V39" s="10"/>
      <c r="W39" s="10"/>
      <c r="X39" s="10">
        <v>9</v>
      </c>
      <c r="Y39" s="47"/>
      <c r="Z39" s="45"/>
      <c r="AA39" s="46"/>
    </row>
    <row r="40" customHeight="1" spans="1:27">
      <c r="A40" s="10"/>
      <c r="B40" s="13"/>
      <c r="C40" s="9">
        <v>6</v>
      </c>
      <c r="D40" s="9" t="s">
        <v>183</v>
      </c>
      <c r="E40" s="23">
        <v>7129</v>
      </c>
      <c r="F40" s="15"/>
      <c r="G40" s="9"/>
      <c r="H40" s="22" t="s">
        <v>87</v>
      </c>
      <c r="I40" s="15"/>
      <c r="J40" s="15"/>
      <c r="K40" s="15"/>
      <c r="L40" s="15"/>
      <c r="M40" s="15"/>
      <c r="N40" s="15"/>
      <c r="O40" s="15"/>
      <c r="P40" s="15"/>
      <c r="Q40" s="15"/>
      <c r="R40" s="9"/>
      <c r="S40" s="10"/>
      <c r="T40" s="39"/>
      <c r="U40" s="41"/>
      <c r="V40" s="10"/>
      <c r="W40" s="10"/>
      <c r="X40" s="10">
        <v>9</v>
      </c>
      <c r="Y40" s="47"/>
      <c r="Z40" s="45"/>
      <c r="AA40" s="46"/>
    </row>
    <row r="41" customHeight="1" spans="1:27">
      <c r="A41" s="10"/>
      <c r="B41" s="14"/>
      <c r="C41" s="9">
        <v>7</v>
      </c>
      <c r="D41" s="9" t="s">
        <v>183</v>
      </c>
      <c r="E41" s="23">
        <v>1272</v>
      </c>
      <c r="F41" s="15"/>
      <c r="G41" s="9"/>
      <c r="H41" s="22" t="s">
        <v>87</v>
      </c>
      <c r="I41" s="15"/>
      <c r="J41" s="15"/>
      <c r="K41" s="15"/>
      <c r="L41" s="15"/>
      <c r="M41" s="15"/>
      <c r="N41" s="15"/>
      <c r="O41" s="15"/>
      <c r="P41" s="15"/>
      <c r="Q41" s="15"/>
      <c r="R41" s="9"/>
      <c r="S41" s="10"/>
      <c r="T41" s="39"/>
      <c r="U41" s="42"/>
      <c r="V41" s="10"/>
      <c r="W41" s="10"/>
      <c r="X41" s="10">
        <v>9</v>
      </c>
      <c r="Y41" s="47"/>
      <c r="Z41" s="45"/>
      <c r="AA41" s="46"/>
    </row>
    <row r="42" customHeight="1" spans="1:27">
      <c r="A42" s="10">
        <v>13</v>
      </c>
      <c r="B42" s="16" t="s">
        <v>210</v>
      </c>
      <c r="C42" s="9">
        <v>1</v>
      </c>
      <c r="D42" s="9" t="s">
        <v>211</v>
      </c>
      <c r="E42" s="15">
        <v>3500</v>
      </c>
      <c r="F42" s="15">
        <v>850</v>
      </c>
      <c r="G42" s="22" t="s">
        <v>212</v>
      </c>
      <c r="H42" s="22" t="s">
        <v>26</v>
      </c>
      <c r="I42" s="15">
        <v>250</v>
      </c>
      <c r="J42" s="15">
        <v>195</v>
      </c>
      <c r="K42" s="15" t="s">
        <v>213</v>
      </c>
      <c r="L42" s="15">
        <v>55</v>
      </c>
      <c r="M42" s="15" t="s">
        <v>213</v>
      </c>
      <c r="N42" s="15">
        <v>250</v>
      </c>
      <c r="O42" s="15">
        <v>600</v>
      </c>
      <c r="P42" s="15">
        <v>300</v>
      </c>
      <c r="Q42" s="15">
        <v>300</v>
      </c>
      <c r="R42" s="9"/>
      <c r="S42" s="10"/>
      <c r="T42" s="39"/>
      <c r="U42" s="40" t="s">
        <v>214</v>
      </c>
      <c r="V42" s="10"/>
      <c r="W42" s="10"/>
      <c r="X42" s="10">
        <v>9</v>
      </c>
      <c r="Y42" s="47" t="s">
        <v>215</v>
      </c>
      <c r="Z42" s="45" t="s">
        <v>216</v>
      </c>
      <c r="AA42" s="52">
        <v>3000</v>
      </c>
    </row>
    <row r="43" customHeight="1" spans="1:27">
      <c r="A43" s="10"/>
      <c r="B43" s="13"/>
      <c r="C43" s="9">
        <v>2</v>
      </c>
      <c r="D43" s="9" t="s">
        <v>217</v>
      </c>
      <c r="E43" s="15">
        <v>16000</v>
      </c>
      <c r="F43" s="15">
        <v>3500</v>
      </c>
      <c r="G43" s="21" t="s">
        <v>212</v>
      </c>
      <c r="H43" s="22" t="s">
        <v>26</v>
      </c>
      <c r="I43" s="15">
        <v>1567</v>
      </c>
      <c r="J43" s="15">
        <v>805</v>
      </c>
      <c r="K43" s="15" t="s">
        <v>213</v>
      </c>
      <c r="L43" s="15">
        <v>762</v>
      </c>
      <c r="M43" s="15" t="s">
        <v>213</v>
      </c>
      <c r="N43" s="15">
        <v>1567</v>
      </c>
      <c r="O43" s="15">
        <v>1933</v>
      </c>
      <c r="P43" s="15">
        <v>933</v>
      </c>
      <c r="Q43" s="15">
        <v>1000</v>
      </c>
      <c r="R43" s="9"/>
      <c r="S43" s="10"/>
      <c r="T43" s="39"/>
      <c r="U43" s="41"/>
      <c r="V43" s="10"/>
      <c r="W43" s="10"/>
      <c r="X43" s="10">
        <v>9</v>
      </c>
      <c r="Y43" s="47"/>
      <c r="Z43" s="45" t="s">
        <v>218</v>
      </c>
      <c r="AA43" s="54"/>
    </row>
    <row r="44" customHeight="1" spans="1:27">
      <c r="A44" s="10"/>
      <c r="B44" s="13"/>
      <c r="C44" s="9">
        <v>3</v>
      </c>
      <c r="D44" s="9" t="s">
        <v>219</v>
      </c>
      <c r="E44" s="15">
        <v>17745</v>
      </c>
      <c r="F44" s="15">
        <v>4935.17</v>
      </c>
      <c r="G44" s="21" t="s">
        <v>212</v>
      </c>
      <c r="H44" s="22" t="s">
        <v>63</v>
      </c>
      <c r="I44" s="15">
        <v>150</v>
      </c>
      <c r="J44" s="15" t="s">
        <v>213</v>
      </c>
      <c r="K44" s="15" t="s">
        <v>213</v>
      </c>
      <c r="L44" s="15">
        <v>150</v>
      </c>
      <c r="M44" s="15" t="s">
        <v>213</v>
      </c>
      <c r="N44" s="15">
        <v>142</v>
      </c>
      <c r="O44" s="15">
        <v>2146</v>
      </c>
      <c r="P44" s="15">
        <v>446</v>
      </c>
      <c r="Q44" s="15">
        <v>1700</v>
      </c>
      <c r="R44" s="9"/>
      <c r="S44" s="10"/>
      <c r="T44" s="39"/>
      <c r="U44" s="42"/>
      <c r="V44" s="10"/>
      <c r="W44" s="10"/>
      <c r="X44" s="10">
        <v>9</v>
      </c>
      <c r="Y44" s="47"/>
      <c r="Z44" s="45" t="s">
        <v>220</v>
      </c>
      <c r="AA44" s="54"/>
    </row>
    <row r="45" customHeight="1" spans="1:27">
      <c r="A45" s="10"/>
      <c r="B45" s="14"/>
      <c r="C45" s="9">
        <v>5</v>
      </c>
      <c r="D45" s="9" t="s">
        <v>223</v>
      </c>
      <c r="E45" s="15">
        <v>47000</v>
      </c>
      <c r="F45" s="15" t="s">
        <v>224</v>
      </c>
      <c r="G45" s="21" t="s">
        <v>225</v>
      </c>
      <c r="H45" s="22" t="s">
        <v>31</v>
      </c>
      <c r="I45" s="15">
        <v>12165</v>
      </c>
      <c r="J45" s="15">
        <v>12165</v>
      </c>
      <c r="K45" s="15" t="s">
        <v>213</v>
      </c>
      <c r="L45" s="15" t="s">
        <v>213</v>
      </c>
      <c r="M45" s="15" t="s">
        <v>213</v>
      </c>
      <c r="N45" s="15">
        <v>12165</v>
      </c>
      <c r="O45" s="15">
        <v>10300</v>
      </c>
      <c r="P45" s="15">
        <v>300</v>
      </c>
      <c r="Q45" s="15">
        <v>10000</v>
      </c>
      <c r="R45" s="9" t="s">
        <v>226</v>
      </c>
      <c r="S45" s="10"/>
      <c r="T45" s="39" t="s">
        <v>227</v>
      </c>
      <c r="U45" s="39" t="s">
        <v>228</v>
      </c>
      <c r="V45" s="10"/>
      <c r="W45" s="10"/>
      <c r="X45" s="10">
        <v>9</v>
      </c>
      <c r="Y45" s="47">
        <v>2000</v>
      </c>
      <c r="Z45" s="39"/>
      <c r="AA45" s="53"/>
    </row>
    <row r="46" ht="61" hidden="1" customHeight="1" spans="1:27">
      <c r="A46" s="10">
        <v>14</v>
      </c>
      <c r="B46" s="9" t="s">
        <v>232</v>
      </c>
      <c r="C46" s="9">
        <v>1</v>
      </c>
      <c r="D46" s="9" t="s">
        <v>233</v>
      </c>
      <c r="E46" s="15">
        <v>41421.34</v>
      </c>
      <c r="F46" s="15">
        <v>9441</v>
      </c>
      <c r="G46" s="9" t="s">
        <v>70</v>
      </c>
      <c r="H46" s="22" t="s">
        <v>117</v>
      </c>
      <c r="I46" s="15">
        <f>SUM(J46:L46)</f>
        <v>6600</v>
      </c>
      <c r="J46" s="15">
        <v>2000</v>
      </c>
      <c r="K46" s="15">
        <v>3000</v>
      </c>
      <c r="L46" s="15">
        <v>1600</v>
      </c>
      <c r="M46" s="15"/>
      <c r="N46" s="15">
        <v>5200</v>
      </c>
      <c r="O46" s="15">
        <v>2800</v>
      </c>
      <c r="P46" s="15">
        <v>300</v>
      </c>
      <c r="Q46" s="15">
        <v>2500</v>
      </c>
      <c r="R46" s="10"/>
      <c r="S46" s="10"/>
      <c r="T46" s="39" t="s">
        <v>234</v>
      </c>
      <c r="U46" s="39" t="s">
        <v>235</v>
      </c>
      <c r="V46" s="10"/>
      <c r="W46" s="10"/>
      <c r="X46" s="10"/>
      <c r="Y46" s="47"/>
      <c r="Z46" s="39"/>
      <c r="AA46" s="50">
        <v>0</v>
      </c>
    </row>
    <row r="47" customHeight="1" spans="1:27">
      <c r="A47" s="10">
        <v>15</v>
      </c>
      <c r="B47" s="16" t="s">
        <v>250</v>
      </c>
      <c r="C47" s="9">
        <v>1</v>
      </c>
      <c r="D47" s="9" t="s">
        <v>251</v>
      </c>
      <c r="E47" s="15">
        <v>14000</v>
      </c>
      <c r="F47" s="15">
        <v>5000</v>
      </c>
      <c r="G47" s="22" t="s">
        <v>252</v>
      </c>
      <c r="H47" s="22" t="s">
        <v>63</v>
      </c>
      <c r="I47" s="15"/>
      <c r="J47" s="15"/>
      <c r="K47" s="15"/>
      <c r="L47" s="15">
        <v>30</v>
      </c>
      <c r="M47" s="15">
        <v>850</v>
      </c>
      <c r="N47" s="15">
        <v>57.55</v>
      </c>
      <c r="O47" s="15">
        <f>SUM(P47:Q47)</f>
        <v>3274.31</v>
      </c>
      <c r="P47" s="15">
        <v>1274.31</v>
      </c>
      <c r="Q47" s="15">
        <v>2000</v>
      </c>
      <c r="R47" s="10"/>
      <c r="S47" s="10"/>
      <c r="T47" s="39"/>
      <c r="U47" s="40" t="s">
        <v>253</v>
      </c>
      <c r="V47" s="10"/>
      <c r="W47" s="10"/>
      <c r="X47" s="10">
        <v>9</v>
      </c>
      <c r="Y47" s="47">
        <v>200</v>
      </c>
      <c r="Z47" s="45" t="s">
        <v>254</v>
      </c>
      <c r="AA47" s="46">
        <v>1000</v>
      </c>
    </row>
    <row r="48" customHeight="1" spans="1:27">
      <c r="A48" s="10"/>
      <c r="B48" s="14"/>
      <c r="C48" s="9">
        <v>2</v>
      </c>
      <c r="D48" s="9" t="s">
        <v>255</v>
      </c>
      <c r="E48" s="15">
        <v>25000</v>
      </c>
      <c r="F48" s="15">
        <v>6500</v>
      </c>
      <c r="G48" s="22" t="s">
        <v>252</v>
      </c>
      <c r="H48" s="22" t="s">
        <v>63</v>
      </c>
      <c r="I48" s="15"/>
      <c r="J48" s="15"/>
      <c r="K48" s="15"/>
      <c r="L48" s="15"/>
      <c r="M48" s="15">
        <v>150</v>
      </c>
      <c r="N48" s="15">
        <v>83.53</v>
      </c>
      <c r="O48" s="15">
        <f>SUM(P48:Q48)</f>
        <v>6262.44</v>
      </c>
      <c r="P48" s="15">
        <v>3262.44</v>
      </c>
      <c r="Q48" s="15">
        <v>3000</v>
      </c>
      <c r="R48" s="10"/>
      <c r="S48" s="10"/>
      <c r="T48" s="39"/>
      <c r="U48" s="42"/>
      <c r="V48" s="10"/>
      <c r="W48" s="10"/>
      <c r="X48" s="10">
        <v>9</v>
      </c>
      <c r="Y48" s="47">
        <v>300</v>
      </c>
      <c r="Z48" s="45"/>
      <c r="AA48" s="46"/>
    </row>
    <row r="49" hidden="1" customHeight="1" spans="1:27">
      <c r="A49" s="10">
        <v>16</v>
      </c>
      <c r="B49" s="9" t="s">
        <v>268</v>
      </c>
      <c r="C49" s="9">
        <v>2</v>
      </c>
      <c r="D49" s="9" t="s">
        <v>271</v>
      </c>
      <c r="E49" s="15">
        <v>22970</v>
      </c>
      <c r="F49" s="15">
        <v>6500</v>
      </c>
      <c r="G49" s="21" t="s">
        <v>270</v>
      </c>
      <c r="H49" s="21" t="s">
        <v>26</v>
      </c>
      <c r="I49" s="15"/>
      <c r="J49" s="15"/>
      <c r="K49" s="15"/>
      <c r="L49" s="15"/>
      <c r="M49" s="15"/>
      <c r="N49" s="15"/>
      <c r="O49" s="15">
        <v>2500</v>
      </c>
      <c r="P49" s="15"/>
      <c r="Q49" s="15">
        <v>1250</v>
      </c>
      <c r="R49" s="10"/>
      <c r="S49" s="10"/>
      <c r="T49" s="39"/>
      <c r="U49" s="39" t="s">
        <v>272</v>
      </c>
      <c r="V49" s="10"/>
      <c r="W49" s="10"/>
      <c r="X49" s="10"/>
      <c r="Y49" s="47"/>
      <c r="Z49" s="45" t="s">
        <v>273</v>
      </c>
      <c r="AA49" s="46">
        <v>0</v>
      </c>
    </row>
    <row r="50" customHeight="1" spans="1:27">
      <c r="A50" s="10">
        <v>17</v>
      </c>
      <c r="B50" s="16" t="s">
        <v>281</v>
      </c>
      <c r="C50" s="9">
        <v>1</v>
      </c>
      <c r="D50" s="9" t="s">
        <v>282</v>
      </c>
      <c r="E50" s="15">
        <v>10323.93</v>
      </c>
      <c r="F50" s="15">
        <v>2931.900218</v>
      </c>
      <c r="G50" s="9" t="s">
        <v>70</v>
      </c>
      <c r="H50" s="22" t="s">
        <v>87</v>
      </c>
      <c r="I50" s="15">
        <f t="shared" ref="I50:I53" si="0">SUM(J50:M50)</f>
        <v>1026.1650763</v>
      </c>
      <c r="J50" s="15">
        <v>0</v>
      </c>
      <c r="K50" s="15">
        <v>0</v>
      </c>
      <c r="L50" s="15">
        <f>F50*35%</f>
        <v>1026.1650763</v>
      </c>
      <c r="M50" s="15">
        <v>0</v>
      </c>
      <c r="N50" s="15">
        <v>0</v>
      </c>
      <c r="O50" s="15">
        <f>F50*85%</f>
        <v>2492.1151853</v>
      </c>
      <c r="P50" s="15">
        <f>L50</f>
        <v>1026.1650763</v>
      </c>
      <c r="Q50" s="15">
        <f t="shared" ref="Q50:Q53" si="1">O50-P50</f>
        <v>1465.950109</v>
      </c>
      <c r="R50" s="9"/>
      <c r="S50" s="10"/>
      <c r="T50" s="39"/>
      <c r="U50" s="40" t="s">
        <v>283</v>
      </c>
      <c r="V50" s="10"/>
      <c r="W50" s="10"/>
      <c r="X50" s="10">
        <v>9</v>
      </c>
      <c r="Y50" s="47">
        <v>400</v>
      </c>
      <c r="Z50" s="45" t="s">
        <v>284</v>
      </c>
      <c r="AA50" s="46">
        <v>1500</v>
      </c>
    </row>
    <row r="51" customHeight="1" spans="1:27">
      <c r="A51" s="10"/>
      <c r="B51" s="13"/>
      <c r="C51" s="9">
        <v>2</v>
      </c>
      <c r="D51" s="9" t="s">
        <v>285</v>
      </c>
      <c r="E51" s="15">
        <v>14443.95</v>
      </c>
      <c r="F51" s="15">
        <v>3954.233427</v>
      </c>
      <c r="G51" s="9" t="s">
        <v>70</v>
      </c>
      <c r="H51" s="22" t="s">
        <v>87</v>
      </c>
      <c r="I51" s="15">
        <f t="shared" si="0"/>
        <v>1383.98169945</v>
      </c>
      <c r="J51" s="15">
        <v>0</v>
      </c>
      <c r="K51" s="15">
        <v>0</v>
      </c>
      <c r="L51" s="15">
        <f>F51*35%</f>
        <v>1383.98169945</v>
      </c>
      <c r="M51" s="15">
        <v>0</v>
      </c>
      <c r="N51" s="15">
        <v>0</v>
      </c>
      <c r="O51" s="15">
        <f>F51*85%</f>
        <v>3361.09841295</v>
      </c>
      <c r="P51" s="15">
        <f>L51</f>
        <v>1383.98169945</v>
      </c>
      <c r="Q51" s="15">
        <f t="shared" si="1"/>
        <v>1977.1167135</v>
      </c>
      <c r="R51" s="9"/>
      <c r="S51" s="10"/>
      <c r="T51" s="39"/>
      <c r="U51" s="41"/>
      <c r="V51" s="10"/>
      <c r="W51" s="10"/>
      <c r="X51" s="10">
        <v>9</v>
      </c>
      <c r="Y51" s="47">
        <v>600</v>
      </c>
      <c r="Z51" s="45"/>
      <c r="AA51" s="46"/>
    </row>
    <row r="52" customHeight="1" spans="1:27">
      <c r="A52" s="10"/>
      <c r="B52" s="13"/>
      <c r="C52" s="9">
        <v>3</v>
      </c>
      <c r="D52" s="9" t="s">
        <v>286</v>
      </c>
      <c r="E52" s="15">
        <v>7105.33</v>
      </c>
      <c r="F52" s="15">
        <v>1314.834561</v>
      </c>
      <c r="G52" s="9" t="s">
        <v>70</v>
      </c>
      <c r="H52" s="22" t="s">
        <v>87</v>
      </c>
      <c r="I52" s="15">
        <f t="shared" si="0"/>
        <v>986.12592075</v>
      </c>
      <c r="J52" s="15">
        <v>0</v>
      </c>
      <c r="K52" s="15">
        <v>0</v>
      </c>
      <c r="L52" s="15">
        <f>F52*75%</f>
        <v>986.12592075</v>
      </c>
      <c r="M52" s="15">
        <v>0</v>
      </c>
      <c r="N52" s="15">
        <v>10</v>
      </c>
      <c r="O52" s="15">
        <f>F52*85%-10</f>
        <v>1107.60937685</v>
      </c>
      <c r="P52" s="15">
        <f>L52-N52</f>
        <v>976.12592075</v>
      </c>
      <c r="Q52" s="15">
        <f t="shared" si="1"/>
        <v>131.4834561</v>
      </c>
      <c r="R52" s="9"/>
      <c r="S52" s="10"/>
      <c r="T52" s="39"/>
      <c r="U52" s="41"/>
      <c r="V52" s="10"/>
      <c r="W52" s="10"/>
      <c r="X52" s="10">
        <v>9</v>
      </c>
      <c r="Y52" s="47">
        <v>40</v>
      </c>
      <c r="Z52" s="45"/>
      <c r="AA52" s="46"/>
    </row>
    <row r="53" customHeight="1" spans="1:27">
      <c r="A53" s="10"/>
      <c r="B53" s="14"/>
      <c r="C53" s="9">
        <v>4</v>
      </c>
      <c r="D53" s="9" t="s">
        <v>287</v>
      </c>
      <c r="E53" s="15">
        <v>27827.77</v>
      </c>
      <c r="F53" s="15">
        <f>1911.616508+2615.928851+3643.434792</f>
        <v>8170.980151</v>
      </c>
      <c r="G53" s="9" t="s">
        <v>70</v>
      </c>
      <c r="H53" s="22" t="s">
        <v>87</v>
      </c>
      <c r="I53" s="15">
        <f t="shared" si="0"/>
        <v>6128.23511325</v>
      </c>
      <c r="J53" s="15">
        <v>0</v>
      </c>
      <c r="K53" s="15">
        <v>0</v>
      </c>
      <c r="L53" s="15">
        <f>F53*75%</f>
        <v>6128.23511325</v>
      </c>
      <c r="M53" s="15">
        <v>0</v>
      </c>
      <c r="N53" s="15">
        <v>40</v>
      </c>
      <c r="O53" s="15">
        <f>F53*85%-40</f>
        <v>6905.33312835</v>
      </c>
      <c r="P53" s="15">
        <f>L53-N53</f>
        <v>6088.23511325</v>
      </c>
      <c r="Q53" s="15">
        <f t="shared" si="1"/>
        <v>817.098015099999</v>
      </c>
      <c r="R53" s="9"/>
      <c r="S53" s="10"/>
      <c r="T53" s="39"/>
      <c r="U53" s="42"/>
      <c r="V53" s="10"/>
      <c r="W53" s="10"/>
      <c r="X53" s="10">
        <v>9</v>
      </c>
      <c r="Y53" s="47">
        <v>250</v>
      </c>
      <c r="Z53" s="45"/>
      <c r="AA53" s="46"/>
    </row>
    <row r="54" ht="100" hidden="1" customHeight="1" spans="1:27">
      <c r="A54" s="10">
        <v>18</v>
      </c>
      <c r="B54" s="9" t="s">
        <v>297</v>
      </c>
      <c r="C54" s="9">
        <v>1</v>
      </c>
      <c r="D54" s="9" t="s">
        <v>298</v>
      </c>
      <c r="E54" s="15">
        <v>13347</v>
      </c>
      <c r="F54" s="15">
        <v>9875</v>
      </c>
      <c r="G54" s="9" t="s">
        <v>203</v>
      </c>
      <c r="H54" s="9" t="s">
        <v>87</v>
      </c>
      <c r="I54" s="15">
        <v>900</v>
      </c>
      <c r="J54" s="15"/>
      <c r="K54" s="15"/>
      <c r="L54" s="15"/>
      <c r="M54" s="15"/>
      <c r="N54" s="15">
        <v>900</v>
      </c>
      <c r="O54" s="15">
        <v>9875</v>
      </c>
      <c r="P54" s="15">
        <v>3375</v>
      </c>
      <c r="Q54" s="15">
        <v>5600</v>
      </c>
      <c r="R54" s="10"/>
      <c r="S54" s="10"/>
      <c r="T54" s="39"/>
      <c r="U54" s="39" t="s">
        <v>299</v>
      </c>
      <c r="V54" s="10"/>
      <c r="W54" s="10"/>
      <c r="X54" s="10">
        <v>9</v>
      </c>
      <c r="Y54" s="47">
        <v>1600</v>
      </c>
      <c r="Z54" s="39"/>
      <c r="AA54" s="50">
        <v>0</v>
      </c>
    </row>
    <row r="55" customHeight="1" spans="1:27">
      <c r="A55" s="10">
        <v>19</v>
      </c>
      <c r="B55" s="16" t="s">
        <v>300</v>
      </c>
      <c r="C55" s="9">
        <v>1</v>
      </c>
      <c r="D55" s="9" t="s">
        <v>301</v>
      </c>
      <c r="E55" s="15">
        <v>20000</v>
      </c>
      <c r="F55" s="15">
        <v>5750</v>
      </c>
      <c r="G55" s="22" t="s">
        <v>302</v>
      </c>
      <c r="H55" s="22" t="s">
        <v>26</v>
      </c>
      <c r="I55" s="15">
        <f>J55+L55</f>
        <v>14731.449382</v>
      </c>
      <c r="J55" s="15">
        <v>1143.960186</v>
      </c>
      <c r="K55" s="15">
        <v>0</v>
      </c>
      <c r="L55" s="15">
        <v>13587.489196</v>
      </c>
      <c r="M55" s="15">
        <v>0</v>
      </c>
      <c r="N55" s="15">
        <v>1163.4881</v>
      </c>
      <c r="O55" s="15">
        <v>23635.9619</v>
      </c>
      <c r="P55" s="15">
        <v>240</v>
      </c>
      <c r="Q55" s="15">
        <v>10000</v>
      </c>
      <c r="R55" s="9" t="s">
        <v>303</v>
      </c>
      <c r="S55" s="10"/>
      <c r="T55" s="39"/>
      <c r="U55" s="40" t="s">
        <v>304</v>
      </c>
      <c r="V55" s="10"/>
      <c r="W55" s="10">
        <v>9</v>
      </c>
      <c r="X55" s="10"/>
      <c r="Y55" s="47">
        <v>3000</v>
      </c>
      <c r="Z55" s="45" t="s">
        <v>305</v>
      </c>
      <c r="AA55" s="46">
        <v>1500</v>
      </c>
    </row>
    <row r="56" customHeight="1" spans="1:27">
      <c r="A56" s="10"/>
      <c r="B56" s="14"/>
      <c r="C56" s="9">
        <v>2</v>
      </c>
      <c r="D56" s="17" t="s">
        <v>306</v>
      </c>
      <c r="E56" s="15">
        <v>62650</v>
      </c>
      <c r="F56" s="15">
        <v>23049.45</v>
      </c>
      <c r="G56" s="22" t="s">
        <v>307</v>
      </c>
      <c r="H56" s="22" t="s">
        <v>87</v>
      </c>
      <c r="I56" s="15"/>
      <c r="J56" s="15">
        <v>1143.960186</v>
      </c>
      <c r="K56" s="15">
        <v>0</v>
      </c>
      <c r="L56" s="15">
        <v>13587.489196</v>
      </c>
      <c r="M56" s="15">
        <v>0</v>
      </c>
      <c r="N56" s="15"/>
      <c r="O56" s="15"/>
      <c r="P56" s="15">
        <v>960</v>
      </c>
      <c r="Q56" s="15"/>
      <c r="R56" s="9"/>
      <c r="S56" s="10"/>
      <c r="T56" s="39"/>
      <c r="U56" s="42"/>
      <c r="V56" s="10"/>
      <c r="W56" s="10">
        <v>9</v>
      </c>
      <c r="X56" s="10"/>
      <c r="Y56" s="47"/>
      <c r="Z56" s="45"/>
      <c r="AA56" s="46"/>
    </row>
    <row r="57" customHeight="1" spans="1:27">
      <c r="A57" s="24"/>
      <c r="B57" s="24"/>
      <c r="C57" s="24"/>
      <c r="D57" s="25"/>
      <c r="AA57" s="6">
        <f>SUM(AA5:AA56)</f>
        <v>30000</v>
      </c>
    </row>
  </sheetData>
  <autoFilter ref="A4:AA57">
    <filterColumn colId="26">
      <filters>
        <filter val="700"/>
        <filter val="1000"/>
        <filter val="1300"/>
        <filter val="1500"/>
        <filter val="2000"/>
        <filter val="2500"/>
        <filter val="3000"/>
        <filter val="3500"/>
        <filter val="30000"/>
      </filters>
    </filterColumn>
  </autoFilter>
  <mergeCells count="92">
    <mergeCell ref="A1:B1"/>
    <mergeCell ref="A2:Z2"/>
    <mergeCell ref="A3:B3"/>
    <mergeCell ref="C3:D3"/>
    <mergeCell ref="S3:T3"/>
    <mergeCell ref="V3:Y3"/>
    <mergeCell ref="A57:D57"/>
    <mergeCell ref="A6:A14"/>
    <mergeCell ref="A16:A17"/>
    <mergeCell ref="A20:A22"/>
    <mergeCell ref="A23:A29"/>
    <mergeCell ref="A31:A32"/>
    <mergeCell ref="A33:A34"/>
    <mergeCell ref="A35:A41"/>
    <mergeCell ref="A42:A45"/>
    <mergeCell ref="A47:A48"/>
    <mergeCell ref="A50:A53"/>
    <mergeCell ref="A55:A56"/>
    <mergeCell ref="B6:B14"/>
    <mergeCell ref="B16:B17"/>
    <mergeCell ref="B20:B22"/>
    <mergeCell ref="B23:B29"/>
    <mergeCell ref="B31:B32"/>
    <mergeCell ref="B33:B34"/>
    <mergeCell ref="B35:B41"/>
    <mergeCell ref="B42:B45"/>
    <mergeCell ref="B47:B48"/>
    <mergeCell ref="B50:B53"/>
    <mergeCell ref="B55:B56"/>
    <mergeCell ref="E3:E4"/>
    <mergeCell ref="F3:F4"/>
    <mergeCell ref="F6:F14"/>
    <mergeCell ref="F35:F41"/>
    <mergeCell ref="G3:G4"/>
    <mergeCell ref="G6:G14"/>
    <mergeCell ref="G23:G29"/>
    <mergeCell ref="G35:G41"/>
    <mergeCell ref="H3:H4"/>
    <mergeCell ref="I35:I41"/>
    <mergeCell ref="I55:I56"/>
    <mergeCell ref="J35:J41"/>
    <mergeCell ref="J55:J56"/>
    <mergeCell ref="K35:K41"/>
    <mergeCell ref="L35:L41"/>
    <mergeCell ref="L55:L56"/>
    <mergeCell ref="M35:M41"/>
    <mergeCell ref="N3:N4"/>
    <mergeCell ref="N6:N14"/>
    <mergeCell ref="N35:N41"/>
    <mergeCell ref="N55:N56"/>
    <mergeCell ref="O35:O41"/>
    <mergeCell ref="O55:O56"/>
    <mergeCell ref="P35:P41"/>
    <mergeCell ref="Q35:Q41"/>
    <mergeCell ref="Q55:Q56"/>
    <mergeCell ref="R3:R4"/>
    <mergeCell ref="R35:R41"/>
    <mergeCell ref="R55:R56"/>
    <mergeCell ref="T20:T22"/>
    <mergeCell ref="U3:U4"/>
    <mergeCell ref="U6:U14"/>
    <mergeCell ref="U20:U22"/>
    <mergeCell ref="U23:U29"/>
    <mergeCell ref="U35:U41"/>
    <mergeCell ref="U42:U44"/>
    <mergeCell ref="U47:U48"/>
    <mergeCell ref="U50:U53"/>
    <mergeCell ref="U55:U56"/>
    <mergeCell ref="Y35:Y41"/>
    <mergeCell ref="Y42:Y44"/>
    <mergeCell ref="Y55:Y56"/>
    <mergeCell ref="Z3:Z4"/>
    <mergeCell ref="Z6:Z14"/>
    <mergeCell ref="Z23:Z29"/>
    <mergeCell ref="Z35:Z41"/>
    <mergeCell ref="Z47:Z48"/>
    <mergeCell ref="Z50:Z53"/>
    <mergeCell ref="Z55:Z56"/>
    <mergeCell ref="AA3:AA4"/>
    <mergeCell ref="AA6:AA14"/>
    <mergeCell ref="AA16:AA17"/>
    <mergeCell ref="AA20:AA22"/>
    <mergeCell ref="AA23:AA29"/>
    <mergeCell ref="AA31:AA32"/>
    <mergeCell ref="AA33:AA34"/>
    <mergeCell ref="AA35:AA41"/>
    <mergeCell ref="AA42:AA45"/>
    <mergeCell ref="AA47:AA48"/>
    <mergeCell ref="AA50:AA53"/>
    <mergeCell ref="AA55:AA56"/>
    <mergeCell ref="I3:M4"/>
    <mergeCell ref="O3:Q4"/>
  </mergeCells>
  <dataValidations count="1">
    <dataValidation type="list" allowBlank="1" showInputMessage="1" showErrorMessage="1" sqref="H5 H15 H19 H46 H49 H6:H14 H16:H18 H20:H30 H31:H32 H33:H41 H42:H44 H47:H48 H50:H53 H54:H56">
      <formula1>"立项阶段,规划设计报建,施工招标,基础施工,主体施工,装修安装,竣工验收投入使用"</formula1>
    </dataValidation>
  </dataValidations>
  <printOptions horizontalCentered="1"/>
  <pageMargins left="0.747916666666667" right="0.471527777777778" top="0.55" bottom="0.432638888888889" header="0.511805555555556" footer="0.235416666666667"/>
  <pageSetup paperSize="9" scale="83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D档淘汰项目</vt:lpstr>
      <vt:lpstr>Sheet1</vt:lpstr>
      <vt:lpstr>附件5安排建议（含清远）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1004</dc:creator>
  <cp:lastModifiedBy>豆豆阳</cp:lastModifiedBy>
  <dcterms:created xsi:type="dcterms:W3CDTF">2017-09-08T03:37:00Z</dcterms:created>
  <cp:lastPrinted>2017-10-27T03:10:00Z</cp:lastPrinted>
  <dcterms:modified xsi:type="dcterms:W3CDTF">2018-03-29T09:44:24Z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