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30" windowHeight="12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Sheet1!$A$1:$Q$203</definedName>
    <definedName name="_xlnm.Print_Titles" localSheetId="0">Sheet1!$2:$4</definedName>
  </definedNames>
  <calcPr calcId="144525"/>
  <oleSize ref="A1:W109"/>
</workbook>
</file>

<file path=xl/sharedStrings.xml><?xml version="1.0" encoding="utf-8"?>
<sst xmlns="http://schemas.openxmlformats.org/spreadsheetml/2006/main" count="438">
  <si>
    <t>清算2018年城乡义务教育公用经费省补助资金明细表</t>
  </si>
  <si>
    <t>地区</t>
  </si>
  <si>
    <t>地区编码</t>
  </si>
  <si>
    <t>2017年城乡义务教育学校在校生（人）</t>
  </si>
  <si>
    <t>补助标准
（元/人）</t>
  </si>
  <si>
    <t>省财政分担比例</t>
  </si>
  <si>
    <t>应下达2018年城乡义务教育公用经费总额（万元）（按2017年学生人数）</t>
  </si>
  <si>
    <t>2018年已提前下达金额（按2016年学生人数）</t>
  </si>
  <si>
    <t>本次清算金额</t>
  </si>
  <si>
    <t>粤财教[2017]450号文和粤财教[2018]16号文列明本次追加下达资金</t>
  </si>
  <si>
    <t>本次实际下达金额</t>
  </si>
  <si>
    <t>待2019年提前下达清算资金</t>
  </si>
  <si>
    <t>备注</t>
  </si>
  <si>
    <t>合计</t>
  </si>
  <si>
    <t>小学</t>
  </si>
  <si>
    <t>初中</t>
  </si>
  <si>
    <t>其中：省财政（含中央）分担</t>
  </si>
  <si>
    <t>市县分担</t>
  </si>
  <si>
    <t>列序号</t>
  </si>
  <si>
    <t>5=2-4</t>
  </si>
  <si>
    <t>*</t>
  </si>
  <si>
    <t>广州市</t>
  </si>
  <si>
    <t>广州市本级</t>
  </si>
  <si>
    <t>越秀区</t>
  </si>
  <si>
    <t>海珠区</t>
  </si>
  <si>
    <t>荔湾区</t>
  </si>
  <si>
    <t>天河区</t>
  </si>
  <si>
    <t>白云区</t>
  </si>
  <si>
    <t>黄埔区</t>
  </si>
  <si>
    <t>花都区</t>
  </si>
  <si>
    <t>番禺区</t>
  </si>
  <si>
    <t>南沙区</t>
  </si>
  <si>
    <t>从化区</t>
  </si>
  <si>
    <t>增城区</t>
  </si>
  <si>
    <t>深圳市</t>
  </si>
  <si>
    <t>深圳市本级</t>
  </si>
  <si>
    <t>福田区</t>
  </si>
  <si>
    <t>罗湖区</t>
  </si>
  <si>
    <t>盐田区</t>
  </si>
  <si>
    <t>南山区</t>
  </si>
  <si>
    <t>宝安区</t>
  </si>
  <si>
    <t>龙岗区</t>
  </si>
  <si>
    <t>珠海市</t>
  </si>
  <si>
    <t>珠海市本级</t>
  </si>
  <si>
    <t>香洲区</t>
  </si>
  <si>
    <t>含高新区、万山、横琴</t>
  </si>
  <si>
    <t>金湾区</t>
  </si>
  <si>
    <t>含高栏港</t>
  </si>
  <si>
    <t>斗门区</t>
  </si>
  <si>
    <t>汕头市</t>
  </si>
  <si>
    <t>汕头市本级</t>
  </si>
  <si>
    <t>金平区</t>
  </si>
  <si>
    <t>龙湖区</t>
  </si>
  <si>
    <t>澄海区</t>
  </si>
  <si>
    <t>濠江区</t>
  </si>
  <si>
    <t>潮阳区</t>
  </si>
  <si>
    <t>潮南区</t>
  </si>
  <si>
    <t>南澳县</t>
  </si>
  <si>
    <t>佛山市</t>
  </si>
  <si>
    <t>佛山市本级</t>
  </si>
  <si>
    <t>禅城区</t>
  </si>
  <si>
    <t>南海区</t>
  </si>
  <si>
    <t>高明区</t>
  </si>
  <si>
    <t>三水区</t>
  </si>
  <si>
    <t>顺德区</t>
  </si>
  <si>
    <t>韶关市</t>
  </si>
  <si>
    <t>韶关市本级</t>
  </si>
  <si>
    <t>浈江区</t>
  </si>
  <si>
    <t>武江区</t>
  </si>
  <si>
    <t>曲江区</t>
  </si>
  <si>
    <t>乐昌市</t>
  </si>
  <si>
    <t>始兴县</t>
  </si>
  <si>
    <t>新丰县</t>
  </si>
  <si>
    <t>南雄市</t>
  </si>
  <si>
    <t>仁化县</t>
  </si>
  <si>
    <t>翁源县</t>
  </si>
  <si>
    <t>乳源县</t>
  </si>
  <si>
    <t>河源市</t>
  </si>
  <si>
    <t>河源市本级</t>
  </si>
  <si>
    <t>源城区</t>
  </si>
  <si>
    <t>东源县</t>
  </si>
  <si>
    <t>和平县</t>
  </si>
  <si>
    <t>龙川县</t>
  </si>
  <si>
    <t>紫金县</t>
  </si>
  <si>
    <t>连平县</t>
  </si>
  <si>
    <t>梅州市</t>
  </si>
  <si>
    <t>梅州市本级</t>
  </si>
  <si>
    <t>梅江区</t>
  </si>
  <si>
    <t>梅县区</t>
  </si>
  <si>
    <t>平远县</t>
  </si>
  <si>
    <t>蕉岭县</t>
  </si>
  <si>
    <t>大埔县</t>
  </si>
  <si>
    <t>兴宁市</t>
  </si>
  <si>
    <t>丰顺县</t>
  </si>
  <si>
    <t>五华县</t>
  </si>
  <si>
    <t>惠州市</t>
  </si>
  <si>
    <t>惠州市本级</t>
  </si>
  <si>
    <t>惠城区</t>
  </si>
  <si>
    <t>含仲恺区</t>
  </si>
  <si>
    <t>惠阳区</t>
  </si>
  <si>
    <t>含大亚湾区</t>
  </si>
  <si>
    <t>惠东县</t>
  </si>
  <si>
    <t>龙门县</t>
  </si>
  <si>
    <t>博罗县</t>
  </si>
  <si>
    <t>汕尾市</t>
  </si>
  <si>
    <t>汕尾市本级</t>
  </si>
  <si>
    <t>城区</t>
  </si>
  <si>
    <t>海丰县</t>
  </si>
  <si>
    <t>含红海湾区</t>
  </si>
  <si>
    <t>陆丰市</t>
  </si>
  <si>
    <t>含华侨管理区</t>
  </si>
  <si>
    <t>陆河县</t>
  </si>
  <si>
    <t>东莞市</t>
  </si>
  <si>
    <t>中山市</t>
  </si>
  <si>
    <t>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</si>
  <si>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</si>
  <si>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</si>
  <si>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</si>
  <si>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</si>
  <si>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</si>
  <si>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</si>
  <si>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</si>
  <si>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</si>
  <si>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</si>
  <si>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阳江市本级</t>
  </si>
  <si>
    <t>含海陵岛试验区、高新管理区</t>
  </si>
  <si>
    <t>江城区</t>
  </si>
  <si>
    <t>阳东区</t>
  </si>
  <si>
    <t>阳西县</t>
  </si>
  <si>
    <t>阳春市</t>
  </si>
  <si>
    <t>湛江市</t>
  </si>
  <si>
    <t>湛江市本级</t>
  </si>
  <si>
    <t>赤坎区</t>
  </si>
  <si>
    <t>霞山区</t>
  </si>
  <si>
    <t>麻章区</t>
  </si>
  <si>
    <t>含开发区</t>
  </si>
  <si>
    <t>坡头区</t>
  </si>
  <si>
    <t>吴川市</t>
  </si>
  <si>
    <t>遂溪县</t>
  </si>
  <si>
    <t>雷州市</t>
  </si>
  <si>
    <t>廉江市</t>
  </si>
  <si>
    <t>徐闻县</t>
  </si>
  <si>
    <t>茂名市</t>
  </si>
  <si>
    <t>茂名市本级</t>
  </si>
  <si>
    <t>茂南区</t>
  </si>
  <si>
    <t>信宜市</t>
  </si>
  <si>
    <t>电白区</t>
  </si>
  <si>
    <t>含滨海新区、高新社会事务管理局代管</t>
  </si>
  <si>
    <t>化州市</t>
  </si>
  <si>
    <t>高州市</t>
  </si>
  <si>
    <t>肇庆市</t>
  </si>
  <si>
    <t>肇庆市本级</t>
  </si>
  <si>
    <t>端州区</t>
  </si>
  <si>
    <t>鼎湖区</t>
  </si>
  <si>
    <t>四会市</t>
  </si>
  <si>
    <t>含大旺区</t>
  </si>
  <si>
    <t>高要市</t>
  </si>
  <si>
    <t>广宁县</t>
  </si>
  <si>
    <t>德庆县</t>
  </si>
  <si>
    <t>封开县</t>
  </si>
  <si>
    <t>怀集县</t>
  </si>
  <si>
    <t>清远市</t>
  </si>
  <si>
    <t>清远市本级</t>
  </si>
  <si>
    <t>清城区</t>
  </si>
  <si>
    <t>清新区</t>
  </si>
  <si>
    <t>连州市</t>
  </si>
  <si>
    <t>佛冈县</t>
  </si>
  <si>
    <t>阳山县</t>
  </si>
  <si>
    <t>连山县</t>
  </si>
  <si>
    <t>连南县</t>
  </si>
  <si>
    <t>英德市</t>
  </si>
  <si>
    <t>潮州市</t>
  </si>
  <si>
    <t>潮州市本级</t>
  </si>
  <si>
    <t>湘桥区</t>
  </si>
  <si>
    <t>含凤泉湖高新区</t>
  </si>
  <si>
    <t>潮安区</t>
  </si>
  <si>
    <t>含枫溪区</t>
  </si>
  <si>
    <t>饶平县</t>
  </si>
  <si>
    <t>揭阳市</t>
  </si>
  <si>
    <t>揭阳市本级
（不含普侨区）</t>
  </si>
  <si>
    <t>揭阳市本级
（普侨区）</t>
  </si>
  <si>
    <t>榕城区</t>
  </si>
  <si>
    <t>含空港经济区</t>
  </si>
  <si>
    <t>揭东区</t>
  </si>
  <si>
    <t>含蓝城区</t>
  </si>
  <si>
    <t>揭西县</t>
  </si>
  <si>
    <t>普宁市</t>
  </si>
  <si>
    <t>惠来县</t>
  </si>
  <si>
    <t>含大南海石化工业区</t>
  </si>
  <si>
    <t>云浮市</t>
  </si>
  <si>
    <t>云浮市本级</t>
  </si>
  <si>
    <t>云城区</t>
  </si>
  <si>
    <t>郁南县</t>
  </si>
  <si>
    <t>云安县</t>
  </si>
  <si>
    <t>新兴县</t>
  </si>
  <si>
    <t>罗定市</t>
  </si>
  <si>
    <t>单位</t>
  </si>
  <si>
    <t>小学在校生数</t>
  </si>
  <si>
    <t>机构代码</t>
  </si>
  <si>
    <t>初中在校生数</t>
  </si>
  <si>
    <t>440000000</t>
  </si>
  <si>
    <t>440100000</t>
  </si>
  <si>
    <t>440101000</t>
  </si>
  <si>
    <t>440103000</t>
  </si>
  <si>
    <t>440104000</t>
  </si>
  <si>
    <t>440105000</t>
  </si>
  <si>
    <t>440106000</t>
  </si>
  <si>
    <t>440111000</t>
  </si>
  <si>
    <t>440112000</t>
  </si>
  <si>
    <t>440113000</t>
  </si>
  <si>
    <t>440114000</t>
  </si>
  <si>
    <t>440115000</t>
  </si>
  <si>
    <t>萝岗区</t>
  </si>
  <si>
    <t>440116000</t>
  </si>
  <si>
    <t>440117000</t>
  </si>
  <si>
    <t>440118000</t>
  </si>
  <si>
    <t>省直属</t>
  </si>
  <si>
    <t>440199000</t>
  </si>
  <si>
    <t>440200000</t>
  </si>
  <si>
    <t>440201000</t>
  </si>
  <si>
    <t>440203000</t>
  </si>
  <si>
    <t>440204000</t>
  </si>
  <si>
    <t>440205000</t>
  </si>
  <si>
    <t>440222000</t>
  </si>
  <si>
    <t>440224000</t>
  </si>
  <si>
    <t>440229000</t>
  </si>
  <si>
    <t>440232000</t>
  </si>
  <si>
    <t>440233000</t>
  </si>
  <si>
    <t>440281000</t>
  </si>
  <si>
    <t>440282000</t>
  </si>
  <si>
    <t>440299000</t>
  </si>
  <si>
    <t>440300000</t>
  </si>
  <si>
    <t>440301000</t>
  </si>
  <si>
    <t>440303000</t>
  </si>
  <si>
    <t>440304000</t>
  </si>
  <si>
    <t>440305000</t>
  </si>
  <si>
    <t>440306000</t>
  </si>
  <si>
    <t>440307000</t>
  </si>
  <si>
    <t>440308000</t>
  </si>
  <si>
    <t>光明新区代管</t>
  </si>
  <si>
    <t>440391000</t>
  </si>
  <si>
    <t>坪山新区代管</t>
  </si>
  <si>
    <t>440392000</t>
  </si>
  <si>
    <t>龙华新区代管</t>
  </si>
  <si>
    <t>440393000</t>
  </si>
  <si>
    <t>大鹏新区代管</t>
  </si>
  <si>
    <t>440394000</t>
  </si>
  <si>
    <t>440399000</t>
  </si>
  <si>
    <t>440400000</t>
  </si>
  <si>
    <t>440401000</t>
  </si>
  <si>
    <t>440402000</t>
  </si>
  <si>
    <t>440403000</t>
  </si>
  <si>
    <t>440404000</t>
  </si>
  <si>
    <t>高新区</t>
  </si>
  <si>
    <t>440405000</t>
  </si>
  <si>
    <t>高栏港区</t>
  </si>
  <si>
    <t>440406000</t>
  </si>
  <si>
    <t>万山区</t>
  </si>
  <si>
    <t>440407000</t>
  </si>
  <si>
    <t>横琴新区</t>
  </si>
  <si>
    <t>440408000</t>
  </si>
  <si>
    <t>440500000</t>
  </si>
  <si>
    <t>440501000</t>
  </si>
  <si>
    <t>440507000</t>
  </si>
  <si>
    <t>440511000</t>
  </si>
  <si>
    <t>440512000</t>
  </si>
  <si>
    <t>440513000</t>
  </si>
  <si>
    <t>440514000</t>
  </si>
  <si>
    <t>440515000</t>
  </si>
  <si>
    <t>440523000</t>
  </si>
  <si>
    <t>440599000</t>
  </si>
  <si>
    <t>440600000</t>
  </si>
  <si>
    <t>440601000</t>
  </si>
  <si>
    <t>440604000</t>
  </si>
  <si>
    <t>440605000</t>
  </si>
  <si>
    <t>440606000</t>
  </si>
  <si>
    <t>440607000</t>
  </si>
  <si>
    <t>440608000</t>
  </si>
  <si>
    <t>440699000</t>
  </si>
  <si>
    <t>440700000</t>
  </si>
  <si>
    <t>440701000</t>
  </si>
  <si>
    <t>440703000</t>
  </si>
  <si>
    <t>440704000</t>
  </si>
  <si>
    <t>440705000</t>
  </si>
  <si>
    <t>440781000</t>
  </si>
  <si>
    <t>440783000</t>
  </si>
  <si>
    <t>440784000</t>
  </si>
  <si>
    <t>440785000</t>
  </si>
  <si>
    <t>440799000</t>
  </si>
  <si>
    <t>440800000</t>
  </si>
  <si>
    <t>440801000</t>
  </si>
  <si>
    <t>440802000</t>
  </si>
  <si>
    <t>440803000</t>
  </si>
  <si>
    <t>440804000</t>
  </si>
  <si>
    <t>440811000</t>
  </si>
  <si>
    <t>440823000</t>
  </si>
  <si>
    <t>440825000</t>
  </si>
  <si>
    <t>440881000</t>
  </si>
  <si>
    <t>440882000</t>
  </si>
  <si>
    <t>440883000</t>
  </si>
  <si>
    <t>开发区代管</t>
  </si>
  <si>
    <t>440892000</t>
  </si>
  <si>
    <t>440899000</t>
  </si>
  <si>
    <t>440900000</t>
  </si>
  <si>
    <t>440901000</t>
  </si>
  <si>
    <t>440902000</t>
  </si>
  <si>
    <t>440904000</t>
  </si>
  <si>
    <t>440981000</t>
  </si>
  <si>
    <t>440982000</t>
  </si>
  <si>
    <t>440983000</t>
  </si>
  <si>
    <t>滨海新区代管</t>
  </si>
  <si>
    <t>440991000</t>
  </si>
  <si>
    <t>高新社会事务管理局代管</t>
  </si>
  <si>
    <t>440992000</t>
  </si>
  <si>
    <t>440999000</t>
  </si>
  <si>
    <t>441200000</t>
  </si>
  <si>
    <t>441201000</t>
  </si>
  <si>
    <t>441202000</t>
  </si>
  <si>
    <t>441203000</t>
  </si>
  <si>
    <t>441204000</t>
  </si>
  <si>
    <t>441223000</t>
  </si>
  <si>
    <t>441224000</t>
  </si>
  <si>
    <t>441225000</t>
  </si>
  <si>
    <t>441226000</t>
  </si>
  <si>
    <t>高要区</t>
  </si>
  <si>
    <t>441283000</t>
  </si>
  <si>
    <t>441284000</t>
  </si>
  <si>
    <t>大旺区代管</t>
  </si>
  <si>
    <t>441291000</t>
  </si>
  <si>
    <t>441299000</t>
  </si>
  <si>
    <t>441300000</t>
  </si>
  <si>
    <t>441301000</t>
  </si>
  <si>
    <t>441302000</t>
  </si>
  <si>
    <t>441303000</t>
  </si>
  <si>
    <t>441322000</t>
  </si>
  <si>
    <t>441323000</t>
  </si>
  <si>
    <t>441324000</t>
  </si>
  <si>
    <t>大亚湾区代管</t>
  </si>
  <si>
    <t>441391000</t>
  </si>
  <si>
    <t>仲恺区代管</t>
  </si>
  <si>
    <t>441392000</t>
  </si>
  <si>
    <t>441399000</t>
  </si>
  <si>
    <t>441400000</t>
  </si>
  <si>
    <t>441401000</t>
  </si>
  <si>
    <t>441402000</t>
  </si>
  <si>
    <t>441403000</t>
  </si>
  <si>
    <t>441422000</t>
  </si>
  <si>
    <t>441423000</t>
  </si>
  <si>
    <t>441424000</t>
  </si>
  <si>
    <t>441426000</t>
  </si>
  <si>
    <t>441427000</t>
  </si>
  <si>
    <t>441481000</t>
  </si>
  <si>
    <t>441500000</t>
  </si>
  <si>
    <t>441501000</t>
  </si>
  <si>
    <t>441502000</t>
  </si>
  <si>
    <t>441521000</t>
  </si>
  <si>
    <t>441523000</t>
  </si>
  <si>
    <t>441581000</t>
  </si>
  <si>
    <t>红海湾区代管</t>
  </si>
  <si>
    <t>441591000</t>
  </si>
  <si>
    <t>华侨管理区</t>
  </si>
  <si>
    <t>441592000</t>
  </si>
  <si>
    <t>441599000</t>
  </si>
  <si>
    <t>441600000</t>
  </si>
  <si>
    <t>441601000</t>
  </si>
  <si>
    <t>441602000</t>
  </si>
  <si>
    <t>441621000</t>
  </si>
  <si>
    <t>441622000</t>
  </si>
  <si>
    <t>441623000</t>
  </si>
  <si>
    <t>441624000</t>
  </si>
  <si>
    <t>441625000</t>
  </si>
  <si>
    <t>441699000</t>
  </si>
  <si>
    <t>441700000</t>
  </si>
  <si>
    <t>441701000</t>
  </si>
  <si>
    <t>441702000</t>
  </si>
  <si>
    <t>441704000</t>
  </si>
  <si>
    <t>441709000</t>
  </si>
  <si>
    <t>441721000</t>
  </si>
  <si>
    <t>441723000</t>
  </si>
  <si>
    <t>441781000</t>
  </si>
  <si>
    <t>海陵岛试验区代管</t>
  </si>
  <si>
    <t>441791000</t>
  </si>
  <si>
    <t>阳江农垦局代管</t>
  </si>
  <si>
    <t>441792000</t>
  </si>
  <si>
    <t>高新区代管</t>
  </si>
  <si>
    <t>441793000</t>
  </si>
  <si>
    <t>441800000</t>
  </si>
  <si>
    <t>441801000</t>
  </si>
  <si>
    <t>441802000</t>
  </si>
  <si>
    <t>441803000</t>
  </si>
  <si>
    <t>441821000</t>
  </si>
  <si>
    <t>441823000</t>
  </si>
  <si>
    <t>441825000</t>
  </si>
  <si>
    <t>441826000</t>
  </si>
  <si>
    <t>441881000</t>
  </si>
  <si>
    <t>441882000</t>
  </si>
  <si>
    <t>441899000</t>
  </si>
  <si>
    <t>441900000</t>
  </si>
  <si>
    <t>东莞县</t>
  </si>
  <si>
    <t>441901000</t>
  </si>
  <si>
    <t>442000000</t>
  </si>
  <si>
    <t>中山县</t>
  </si>
  <si>
    <t>442001000</t>
  </si>
  <si>
    <t>直属</t>
  </si>
  <si>
    <t>442020000</t>
  </si>
  <si>
    <t>442099000</t>
  </si>
  <si>
    <t>445100000</t>
  </si>
  <si>
    <t>445101000</t>
  </si>
  <si>
    <t>445102000</t>
  </si>
  <si>
    <t>445103000</t>
  </si>
  <si>
    <t>445122000</t>
  </si>
  <si>
    <t>枫溪区代管</t>
  </si>
  <si>
    <t>445191000</t>
  </si>
  <si>
    <t>凤泉湖高新区</t>
  </si>
  <si>
    <t>445195000</t>
  </si>
  <si>
    <t>445199000</t>
  </si>
  <si>
    <t>445200000</t>
  </si>
  <si>
    <t>445201000</t>
  </si>
  <si>
    <t>445202000</t>
  </si>
  <si>
    <t>445203000</t>
  </si>
  <si>
    <t>445222000</t>
  </si>
  <si>
    <t>445224000</t>
  </si>
  <si>
    <t>445281000</t>
  </si>
  <si>
    <t>蓝城区代管(揭东区)</t>
  </si>
  <si>
    <t>445291000</t>
  </si>
  <si>
    <t>空港经济区代管(榕城区)</t>
  </si>
  <si>
    <t>445292000</t>
  </si>
  <si>
    <t>445293000</t>
  </si>
  <si>
    <t>揭阳大南海石化工业区代管(惠来县)</t>
  </si>
  <si>
    <t>445294000</t>
  </si>
  <si>
    <t>445299000</t>
  </si>
  <si>
    <t>445300000</t>
  </si>
  <si>
    <t>445301000</t>
  </si>
  <si>
    <t>445302000</t>
  </si>
  <si>
    <t>445303000</t>
  </si>
  <si>
    <t>445321000</t>
  </si>
  <si>
    <t>445322000</t>
  </si>
  <si>
    <t>445381000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</si>
</sst>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26"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1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9" borderId="7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31" applyFill="1" applyAlignment="1">
      <alignment horizontal="center" vertical="center"/>
    </xf>
    <xf numFmtId="0" fontId="2" fillId="0" borderId="1" xfId="31" applyFont="1" applyFill="1" applyBorder="1" applyAlignment="1">
      <alignment horizontal="center" vertical="center"/>
    </xf>
    <xf numFmtId="0" fontId="1" fillId="0" borderId="1" xfId="31" applyFill="1" applyBorder="1" applyAlignment="1">
      <alignment horizontal="center" vertical="center"/>
    </xf>
    <xf numFmtId="0" fontId="1" fillId="2" borderId="1" xfId="3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" xfId="31" applyFont="1" applyFill="1" applyBorder="1" applyAlignment="1">
      <alignment horizontal="center" vertical="center"/>
    </xf>
    <xf numFmtId="0" fontId="1" fillId="4" borderId="1" xfId="31" applyFill="1" applyBorder="1" applyAlignment="1">
      <alignment horizontal="center" vertical="center"/>
    </xf>
    <xf numFmtId="0" fontId="0" fillId="0" borderId="1" xfId="31" applyFont="1" applyFill="1" applyBorder="1" applyAlignment="1">
      <alignment horizontal="center" vertical="center" wrapText="1"/>
    </xf>
    <xf numFmtId="0" fontId="0" fillId="4" borderId="1" xfId="31" applyFont="1" applyFill="1" applyBorder="1" applyAlignment="1">
      <alignment horizontal="center" vertical="center"/>
    </xf>
    <xf numFmtId="0" fontId="1" fillId="0" borderId="1" xfId="50" applyBorder="1" applyAlignment="1">
      <alignment horizontal="center" vertical="center"/>
    </xf>
    <xf numFmtId="0" fontId="3" fillId="0" borderId="1" xfId="3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 applyProtection="1">
      <alignment horizontal="center" vertical="center"/>
    </xf>
    <xf numFmtId="0" fontId="4" fillId="5" borderId="3" xfId="0" applyNumberFormat="1" applyFont="1" applyFill="1" applyBorder="1" applyAlignment="1" applyProtection="1">
      <alignment horizontal="center" vertical="center"/>
    </xf>
    <xf numFmtId="0" fontId="4" fillId="5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vertical="center"/>
    </xf>
    <xf numFmtId="0" fontId="3" fillId="3" borderId="5" xfId="0" applyNumberFormat="1" applyFont="1" applyFill="1" applyBorder="1" applyAlignment="1" applyProtection="1">
      <alignment vertical="center"/>
    </xf>
    <xf numFmtId="0" fontId="3" fillId="6" borderId="5" xfId="0" applyNumberFormat="1" applyFont="1" applyFill="1" applyBorder="1" applyAlignment="1" applyProtection="1">
      <alignment vertical="center"/>
    </xf>
    <xf numFmtId="0" fontId="0" fillId="0" borderId="0" xfId="0" applyAlignment="1"/>
    <xf numFmtId="0" fontId="1" fillId="0" borderId="0" xfId="31" applyFill="1" applyAlignment="1">
      <alignment horizontal="center" vertical="center" wrapText="1"/>
    </xf>
    <xf numFmtId="0" fontId="1" fillId="0" borderId="0" xfId="31" applyFill="1">
      <alignment vertical="center"/>
    </xf>
    <xf numFmtId="0" fontId="0" fillId="0" borderId="0" xfId="0" applyFill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1" fillId="2" borderId="1" xfId="31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1" fillId="7" borderId="1" xfId="31" applyNumberFormat="1" applyFill="1" applyBorder="1" applyAlignment="1">
      <alignment horizontal="center" vertical="center"/>
    </xf>
    <xf numFmtId="176" fontId="1" fillId="0" borderId="1" xfId="31" applyNumberFormat="1" applyFill="1" applyBorder="1" applyAlignment="1">
      <alignment horizontal="center" vertical="center"/>
    </xf>
    <xf numFmtId="0" fontId="1" fillId="2" borderId="1" xfId="31" applyFont="1" applyFill="1" applyBorder="1" applyAlignment="1">
      <alignment horizontal="center" vertical="center"/>
    </xf>
    <xf numFmtId="0" fontId="1" fillId="4" borderId="1" xfId="50" applyFill="1" applyBorder="1" applyAlignment="1">
      <alignment horizontal="center" vertical="center"/>
    </xf>
    <xf numFmtId="0" fontId="2" fillId="0" borderId="1" xfId="3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31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8" borderId="0" xfId="31" applyFill="1">
      <alignment vertical="center"/>
    </xf>
    <xf numFmtId="0" fontId="1" fillId="8" borderId="1" xfId="31" applyFill="1" applyBorder="1" applyAlignment="1">
      <alignment horizontal="center" vertical="center"/>
    </xf>
    <xf numFmtId="0" fontId="1" fillId="8" borderId="0" xfId="31" applyFill="1" applyAlignment="1">
      <alignment horizontal="center" vertical="center" wrapText="1"/>
    </xf>
    <xf numFmtId="0" fontId="1" fillId="8" borderId="1" xfId="31" applyFill="1" applyBorder="1" applyAlignment="1">
      <alignment horizontal="center" vertical="center" wrapText="1"/>
    </xf>
    <xf numFmtId="0" fontId="1" fillId="0" borderId="1" xfId="50" applyFill="1" applyBorder="1" applyAlignment="1">
      <alignment horizontal="center" vertical="center"/>
    </xf>
    <xf numFmtId="176" fontId="1" fillId="8" borderId="1" xfId="31" applyNumberFormat="1" applyFill="1" applyBorder="1" applyAlignment="1">
      <alignment horizontal="center" vertical="center"/>
    </xf>
    <xf numFmtId="0" fontId="1" fillId="2" borderId="1" xfId="50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 quotePrefix="1">
      <alignment vertical="center"/>
    </xf>
    <xf numFmtId="0" fontId="3" fillId="3" borderId="5" xfId="0" applyNumberFormat="1" applyFont="1" applyFill="1" applyBorder="1" applyAlignment="1" applyProtection="1" quotePrefix="1">
      <alignment vertical="center"/>
    </xf>
    <xf numFmtId="0" fontId="3" fillId="6" borderId="5" xfId="0" applyNumberFormat="1" applyFont="1" applyFill="1" applyBorder="1" applyAlignment="1" applyProtection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12年全省义务教育在校生数情况表(报省财政厅）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单位信息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K203"/>
  <sheetViews>
    <sheetView tabSelected="1" workbookViewId="0">
      <selection activeCell="A1" sqref="A1:Q1"/>
    </sheetView>
  </sheetViews>
  <sheetFormatPr defaultColWidth="9" defaultRowHeight="14.25"/>
  <cols>
    <col min="1" max="1" width="10.125" style="1" customWidth="1"/>
    <col min="2" max="2" width="8.875" style="1" customWidth="1"/>
    <col min="3" max="3" width="9.5" customWidth="1"/>
    <col min="6" max="7" width="6.375" style="20" customWidth="1"/>
    <col min="8" max="8" width="7.25" style="20" customWidth="1"/>
    <col min="9" max="9" width="13.375" customWidth="1"/>
    <col min="10" max="10" width="11.625" customWidth="1"/>
    <col min="11" max="11" width="12.375" customWidth="1"/>
    <col min="12" max="13" width="9" style="21"/>
    <col min="14" max="14" width="11.875" style="21" customWidth="1"/>
    <col min="15" max="16" width="9" style="21"/>
    <col min="17" max="17" width="27.375" customWidth="1"/>
  </cols>
  <sheetData>
    <row r="1" s="18" customFormat="1" ht="51.75" customHeight="1" spans="1:2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</row>
    <row r="2" s="18" customFormat="1" ht="51" customHeight="1" spans="1:245">
      <c r="A2" s="2" t="s">
        <v>1</v>
      </c>
      <c r="B2" s="2" t="s">
        <v>2</v>
      </c>
      <c r="C2" s="23" t="s">
        <v>3</v>
      </c>
      <c r="D2" s="23"/>
      <c r="E2" s="23"/>
      <c r="F2" s="23" t="s">
        <v>4</v>
      </c>
      <c r="G2" s="23"/>
      <c r="H2" s="24" t="s">
        <v>5</v>
      </c>
      <c r="I2" s="23" t="s">
        <v>6</v>
      </c>
      <c r="J2" s="23"/>
      <c r="K2" s="23"/>
      <c r="L2" s="34" t="s">
        <v>7</v>
      </c>
      <c r="M2" s="34" t="s">
        <v>8</v>
      </c>
      <c r="N2" s="34" t="s">
        <v>9</v>
      </c>
      <c r="O2" s="34" t="s">
        <v>10</v>
      </c>
      <c r="P2" s="34" t="s">
        <v>11</v>
      </c>
      <c r="Q2" s="40" t="s">
        <v>12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</row>
    <row r="3" s="19" customFormat="1" ht="72" customHeight="1" spans="1:38">
      <c r="A3" s="2"/>
      <c r="B3" s="2"/>
      <c r="C3" s="23" t="s">
        <v>13</v>
      </c>
      <c r="D3" s="23" t="s">
        <v>14</v>
      </c>
      <c r="E3" s="23" t="s">
        <v>15</v>
      </c>
      <c r="F3" s="23" t="s">
        <v>14</v>
      </c>
      <c r="G3" s="23" t="s">
        <v>15</v>
      </c>
      <c r="H3" s="24"/>
      <c r="I3" s="35" t="s">
        <v>13</v>
      </c>
      <c r="J3" s="35" t="s">
        <v>16</v>
      </c>
      <c r="K3" s="35" t="s">
        <v>17</v>
      </c>
      <c r="L3" s="34"/>
      <c r="M3" s="34"/>
      <c r="N3" s="34"/>
      <c r="O3" s="34"/>
      <c r="P3" s="34"/>
      <c r="Q3" s="40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="19" customFormat="1" ht="26.1" customHeight="1" spans="1:38">
      <c r="A4" s="3" t="s">
        <v>18</v>
      </c>
      <c r="B4" s="3"/>
      <c r="C4" s="25"/>
      <c r="D4" s="25"/>
      <c r="E4" s="25"/>
      <c r="F4" s="25"/>
      <c r="G4" s="25"/>
      <c r="H4" s="26"/>
      <c r="I4" s="36">
        <v>1</v>
      </c>
      <c r="J4" s="36">
        <v>2</v>
      </c>
      <c r="K4" s="36">
        <v>3</v>
      </c>
      <c r="L4" s="37">
        <v>4</v>
      </c>
      <c r="M4" s="3" t="s">
        <v>19</v>
      </c>
      <c r="N4" s="3">
        <v>6</v>
      </c>
      <c r="O4" s="3">
        <v>7</v>
      </c>
      <c r="P4" s="3">
        <v>8</v>
      </c>
      <c r="Q4" s="42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</row>
    <row r="5" spans="1:19">
      <c r="A5" s="4" t="s">
        <v>13</v>
      </c>
      <c r="B5" s="4"/>
      <c r="C5" s="27">
        <f>SUMIF($R$6:$R$203,"=1",$C$6:$C$203)</f>
        <v>11723074</v>
      </c>
      <c r="D5" s="27">
        <f>SUMIF($R$6:$R$203,"=1",$D$6:$D$203)</f>
        <v>8453346</v>
      </c>
      <c r="E5" s="27">
        <f>SUMIF($R$6:$R$203,"=1",$E$6:$E$203)</f>
        <v>3269728</v>
      </c>
      <c r="F5" s="28">
        <v>1150</v>
      </c>
      <c r="G5" s="28">
        <v>1950</v>
      </c>
      <c r="H5" s="4" t="s">
        <v>20</v>
      </c>
      <c r="I5" s="27">
        <f>SUMIF($R$6:$R$203,"=1",$I$6:$I$203)</f>
        <v>1609732</v>
      </c>
      <c r="J5" s="27">
        <f>SUMIF($R$6:$R$203,"=1",$J$6:$J$203)</f>
        <v>1134021</v>
      </c>
      <c r="K5" s="27">
        <f>I5-J5</f>
        <v>475711</v>
      </c>
      <c r="L5" s="27">
        <v>1102945</v>
      </c>
      <c r="M5" s="27">
        <f>SUMIF($R$6:$R$203,"=1",$M$6:$M$203)</f>
        <v>35052</v>
      </c>
      <c r="N5" s="27">
        <f>SUMIF($R$6:$R$203,"=1",$N$6:$N$203)</f>
        <v>18150</v>
      </c>
      <c r="O5" s="27">
        <f>M5+N5</f>
        <v>53202</v>
      </c>
      <c r="P5" s="27">
        <f>SUMIF($R$6:$R$203,"=1",$P$6:$P$203)</f>
        <v>-3974</v>
      </c>
      <c r="Q5" s="27"/>
      <c r="S5" s="38"/>
    </row>
    <row r="6" spans="1:18">
      <c r="A6" s="4" t="s">
        <v>21</v>
      </c>
      <c r="B6" s="4"/>
      <c r="C6" s="27">
        <f>D6+E6</f>
        <v>1343446</v>
      </c>
      <c r="D6" s="27">
        <f>SUM(D7:D18)</f>
        <v>1004695</v>
      </c>
      <c r="E6" s="27">
        <f>SUM(E7:E18)</f>
        <v>338751</v>
      </c>
      <c r="F6" s="28">
        <v>1150</v>
      </c>
      <c r="G6" s="28">
        <v>1950</v>
      </c>
      <c r="H6" s="4" t="s">
        <v>20</v>
      </c>
      <c r="I6" s="27">
        <f>SUM(I7:I18)</f>
        <v>181597</v>
      </c>
      <c r="J6" s="27">
        <f>SUM(J7:J18)</f>
        <v>90799</v>
      </c>
      <c r="K6" s="27">
        <f t="shared" ref="K6:N6" si="0">SUM(K7:K18)</f>
        <v>90798</v>
      </c>
      <c r="L6" s="27">
        <v>87808</v>
      </c>
      <c r="M6" s="27">
        <f t="shared" si="0"/>
        <v>2991</v>
      </c>
      <c r="N6" s="27">
        <f t="shared" si="0"/>
        <v>14000</v>
      </c>
      <c r="O6" s="27">
        <f>M6+N6</f>
        <v>16991</v>
      </c>
      <c r="P6" s="27"/>
      <c r="Q6" s="27"/>
      <c r="R6">
        <v>1</v>
      </c>
    </row>
    <row r="7" spans="1:17">
      <c r="A7" s="6" t="s">
        <v>22</v>
      </c>
      <c r="B7" s="6">
        <v>601001</v>
      </c>
      <c r="C7" s="29">
        <f t="shared" ref="C7:C70" si="1">D7+E7</f>
        <v>0</v>
      </c>
      <c r="D7" s="29">
        <f>VLOOKUP(A7,Sheet2!$A$6:$C$212,2,0)</f>
        <v>0</v>
      </c>
      <c r="E7" s="29">
        <f>VLOOKUP(A7,Sheet2!$A$6:$C$212,3,0)</f>
        <v>0</v>
      </c>
      <c r="F7" s="30">
        <v>1150</v>
      </c>
      <c r="G7" s="31">
        <v>1950</v>
      </c>
      <c r="H7" s="3">
        <v>0.5</v>
      </c>
      <c r="I7" s="29">
        <f t="shared" ref="I7:I70" si="2">ROUND((D7*F7+E7*G7)/10000,0)</f>
        <v>0</v>
      </c>
      <c r="J7" s="29">
        <f>ROUND((F7*D7*H7+G7*E7*H7)/10000,0)</f>
        <v>0</v>
      </c>
      <c r="K7" s="29">
        <f>I7-J7</f>
        <v>0</v>
      </c>
      <c r="L7" s="38">
        <v>0</v>
      </c>
      <c r="M7" s="38">
        <f>J7-L7</f>
        <v>0</v>
      </c>
      <c r="N7" s="38"/>
      <c r="O7" s="38">
        <f t="shared" ref="O7:O70" si="3">M7+N7</f>
        <v>0</v>
      </c>
      <c r="P7" s="38"/>
      <c r="Q7" s="29"/>
    </row>
    <row r="8" spans="1:17">
      <c r="A8" s="3" t="s">
        <v>23</v>
      </c>
      <c r="B8" s="3">
        <v>601002</v>
      </c>
      <c r="C8" s="29">
        <f t="shared" si="1"/>
        <v>98173</v>
      </c>
      <c r="D8" s="29">
        <f>VLOOKUP(A8,Sheet2!$A$6:$C$212,2,0)</f>
        <v>67002</v>
      </c>
      <c r="E8" s="29">
        <f>VLOOKUP(A8,Sheet2!$A$6:$C$212,3,0)</f>
        <v>31171</v>
      </c>
      <c r="F8" s="30">
        <v>1150</v>
      </c>
      <c r="G8" s="31">
        <v>1950</v>
      </c>
      <c r="H8" s="3">
        <v>0.5</v>
      </c>
      <c r="I8" s="29">
        <f t="shared" si="2"/>
        <v>13784</v>
      </c>
      <c r="J8" s="29">
        <f t="shared" ref="J8:J71" si="4">ROUND((F8*D8*H8+G8*E8*H8)/10000,0)</f>
        <v>6892</v>
      </c>
      <c r="K8" s="29">
        <f t="shared" ref="K8:K71" si="5">I8-J8</f>
        <v>6892</v>
      </c>
      <c r="L8" s="38">
        <v>6718</v>
      </c>
      <c r="M8" s="38">
        <f t="shared" ref="M8:M71" si="6">J8-L8</f>
        <v>174</v>
      </c>
      <c r="N8" s="38">
        <v>1000</v>
      </c>
      <c r="O8" s="38">
        <f t="shared" si="3"/>
        <v>1174</v>
      </c>
      <c r="P8" s="38"/>
      <c r="Q8" s="29"/>
    </row>
    <row r="9" spans="1:17">
      <c r="A9" s="3" t="s">
        <v>24</v>
      </c>
      <c r="B9" s="3">
        <v>601003</v>
      </c>
      <c r="C9" s="29">
        <f t="shared" si="1"/>
        <v>116306</v>
      </c>
      <c r="D9" s="29">
        <f>VLOOKUP(A9,Sheet2!$A$6:$C$212,2,0)</f>
        <v>85755</v>
      </c>
      <c r="E9" s="29">
        <f>VLOOKUP(A9,Sheet2!$A$6:$C$212,3,0)</f>
        <v>30551</v>
      </c>
      <c r="F9" s="30">
        <v>1150</v>
      </c>
      <c r="G9" s="31">
        <v>1950</v>
      </c>
      <c r="H9" s="3">
        <v>0.5</v>
      </c>
      <c r="I9" s="29">
        <f t="shared" si="2"/>
        <v>15819</v>
      </c>
      <c r="J9" s="29">
        <f t="shared" si="4"/>
        <v>7910</v>
      </c>
      <c r="K9" s="29">
        <f t="shared" si="5"/>
        <v>7909</v>
      </c>
      <c r="L9" s="38">
        <v>7861</v>
      </c>
      <c r="M9" s="38">
        <f t="shared" si="6"/>
        <v>49</v>
      </c>
      <c r="N9" s="38">
        <v>1000</v>
      </c>
      <c r="O9" s="38">
        <f t="shared" si="3"/>
        <v>1049</v>
      </c>
      <c r="P9" s="38"/>
      <c r="Q9" s="29"/>
    </row>
    <row r="10" spans="1:17">
      <c r="A10" s="3" t="s">
        <v>25</v>
      </c>
      <c r="B10" s="3">
        <v>601004</v>
      </c>
      <c r="C10" s="29">
        <f t="shared" si="1"/>
        <v>83294</v>
      </c>
      <c r="D10" s="29">
        <f>VLOOKUP(A10,Sheet2!$A$6:$C$212,2,0)</f>
        <v>60326</v>
      </c>
      <c r="E10" s="29">
        <f>VLOOKUP(A10,Sheet2!$A$6:$C$212,3,0)</f>
        <v>22968</v>
      </c>
      <c r="F10" s="30">
        <v>1150</v>
      </c>
      <c r="G10" s="31">
        <v>1950</v>
      </c>
      <c r="H10" s="3">
        <v>0.5</v>
      </c>
      <c r="I10" s="29">
        <f t="shared" si="2"/>
        <v>11416</v>
      </c>
      <c r="J10" s="29">
        <f t="shared" si="4"/>
        <v>5708</v>
      </c>
      <c r="K10" s="29">
        <f t="shared" si="5"/>
        <v>5708</v>
      </c>
      <c r="L10" s="38">
        <v>5615</v>
      </c>
      <c r="M10" s="38">
        <f t="shared" si="6"/>
        <v>93</v>
      </c>
      <c r="N10" s="38">
        <v>1000</v>
      </c>
      <c r="O10" s="38">
        <f t="shared" si="3"/>
        <v>1093</v>
      </c>
      <c r="P10" s="38"/>
      <c r="Q10" s="29"/>
    </row>
    <row r="11" spans="1:17">
      <c r="A11" s="3" t="s">
        <v>26</v>
      </c>
      <c r="B11" s="3">
        <v>601005</v>
      </c>
      <c r="C11" s="29">
        <f t="shared" si="1"/>
        <v>144690</v>
      </c>
      <c r="D11" s="29">
        <f>VLOOKUP(A11,Sheet2!$A$6:$C$212,2,0)</f>
        <v>109346</v>
      </c>
      <c r="E11" s="29">
        <f>VLOOKUP(A11,Sheet2!$A$6:$C$212,3,0)</f>
        <v>35344</v>
      </c>
      <c r="F11" s="30">
        <v>1150</v>
      </c>
      <c r="G11" s="31">
        <v>1950</v>
      </c>
      <c r="H11" s="3">
        <v>0.5</v>
      </c>
      <c r="I11" s="29">
        <f t="shared" si="2"/>
        <v>19467</v>
      </c>
      <c r="J11" s="29">
        <f t="shared" si="4"/>
        <v>9733</v>
      </c>
      <c r="K11" s="29">
        <f t="shared" si="5"/>
        <v>9734</v>
      </c>
      <c r="L11" s="38">
        <v>9583</v>
      </c>
      <c r="M11" s="38">
        <f t="shared" si="6"/>
        <v>150</v>
      </c>
      <c r="N11" s="38">
        <v>1000</v>
      </c>
      <c r="O11" s="38">
        <f t="shared" si="3"/>
        <v>1150</v>
      </c>
      <c r="P11" s="38"/>
      <c r="Q11" s="29"/>
    </row>
    <row r="12" spans="1:17">
      <c r="A12" s="3" t="s">
        <v>27</v>
      </c>
      <c r="B12" s="3">
        <v>601006</v>
      </c>
      <c r="C12" s="29">
        <f t="shared" si="1"/>
        <v>198622</v>
      </c>
      <c r="D12" s="29">
        <f>VLOOKUP(A12,Sheet2!$A$6:$C$212,2,0)</f>
        <v>155043</v>
      </c>
      <c r="E12" s="29">
        <f>VLOOKUP(A12,Sheet2!$A$6:$C$212,3,0)</f>
        <v>43579</v>
      </c>
      <c r="F12" s="30">
        <v>1150</v>
      </c>
      <c r="G12" s="31">
        <v>1950</v>
      </c>
      <c r="H12" s="3">
        <v>0.5</v>
      </c>
      <c r="I12" s="29">
        <f t="shared" si="2"/>
        <v>26328</v>
      </c>
      <c r="J12" s="29">
        <f t="shared" si="4"/>
        <v>13164</v>
      </c>
      <c r="K12" s="29">
        <f t="shared" si="5"/>
        <v>13164</v>
      </c>
      <c r="L12" s="38">
        <v>12807</v>
      </c>
      <c r="M12" s="38">
        <f t="shared" si="6"/>
        <v>357</v>
      </c>
      <c r="N12" s="38">
        <v>2000</v>
      </c>
      <c r="O12" s="38">
        <f t="shared" si="3"/>
        <v>2357</v>
      </c>
      <c r="P12" s="38"/>
      <c r="Q12" s="29"/>
    </row>
    <row r="13" spans="1:17">
      <c r="A13" s="3" t="s">
        <v>28</v>
      </c>
      <c r="B13" s="3">
        <v>601007</v>
      </c>
      <c r="C13" s="29">
        <f t="shared" si="1"/>
        <v>83442</v>
      </c>
      <c r="D13" s="29">
        <f>VLOOKUP(A13,Sheet2!$A$6:$C$212,2,0)</f>
        <v>61490</v>
      </c>
      <c r="E13" s="29">
        <f>VLOOKUP(A13,Sheet2!$A$6:$C$212,3,0)</f>
        <v>21952</v>
      </c>
      <c r="F13" s="30">
        <v>1150</v>
      </c>
      <c r="G13" s="31">
        <v>1950</v>
      </c>
      <c r="H13" s="3">
        <v>0.5</v>
      </c>
      <c r="I13" s="29">
        <f t="shared" si="2"/>
        <v>11352</v>
      </c>
      <c r="J13" s="29">
        <f t="shared" si="4"/>
        <v>5676</v>
      </c>
      <c r="K13" s="29">
        <f t="shared" si="5"/>
        <v>5676</v>
      </c>
      <c r="L13" s="38">
        <v>5330</v>
      </c>
      <c r="M13" s="38">
        <f t="shared" si="6"/>
        <v>346</v>
      </c>
      <c r="N13" s="38">
        <v>1000</v>
      </c>
      <c r="O13" s="38">
        <f t="shared" si="3"/>
        <v>1346</v>
      </c>
      <c r="P13" s="38"/>
      <c r="Q13" s="29"/>
    </row>
    <row r="14" spans="1:17">
      <c r="A14" s="3" t="s">
        <v>29</v>
      </c>
      <c r="B14" s="3">
        <v>601008</v>
      </c>
      <c r="C14" s="29">
        <f t="shared" si="1"/>
        <v>183981</v>
      </c>
      <c r="D14" s="29">
        <f>VLOOKUP(A14,Sheet2!$A$6:$C$212,2,0)</f>
        <v>141029</v>
      </c>
      <c r="E14" s="29">
        <f>VLOOKUP(A14,Sheet2!$A$6:$C$212,3,0)</f>
        <v>42952</v>
      </c>
      <c r="F14" s="30">
        <v>1150</v>
      </c>
      <c r="G14" s="31">
        <v>1950</v>
      </c>
      <c r="H14" s="3">
        <v>0.5</v>
      </c>
      <c r="I14" s="29">
        <f t="shared" si="2"/>
        <v>24594</v>
      </c>
      <c r="J14" s="29">
        <f t="shared" si="4"/>
        <v>12297</v>
      </c>
      <c r="K14" s="29">
        <f t="shared" si="5"/>
        <v>12297</v>
      </c>
      <c r="L14" s="38">
        <v>11849</v>
      </c>
      <c r="M14" s="38">
        <f t="shared" si="6"/>
        <v>448</v>
      </c>
      <c r="N14" s="38">
        <v>2000</v>
      </c>
      <c r="O14" s="38">
        <f t="shared" si="3"/>
        <v>2448</v>
      </c>
      <c r="P14" s="38"/>
      <c r="Q14" s="29"/>
    </row>
    <row r="15" spans="1:17">
      <c r="A15" s="3" t="s">
        <v>30</v>
      </c>
      <c r="B15" s="3">
        <v>601009</v>
      </c>
      <c r="C15" s="29">
        <f t="shared" si="1"/>
        <v>185215</v>
      </c>
      <c r="D15" s="29">
        <f>VLOOKUP(A15,Sheet2!$A$6:$C$212,2,0)</f>
        <v>138920</v>
      </c>
      <c r="E15" s="29">
        <f>VLOOKUP(A15,Sheet2!$A$6:$C$212,3,0)</f>
        <v>46295</v>
      </c>
      <c r="F15" s="30">
        <v>1150</v>
      </c>
      <c r="G15" s="31">
        <v>1950</v>
      </c>
      <c r="H15" s="3">
        <v>0.5</v>
      </c>
      <c r="I15" s="29">
        <f t="shared" si="2"/>
        <v>25003</v>
      </c>
      <c r="J15" s="29">
        <f t="shared" si="4"/>
        <v>12502</v>
      </c>
      <c r="K15" s="29">
        <f t="shared" si="5"/>
        <v>12501</v>
      </c>
      <c r="L15" s="38">
        <v>12027</v>
      </c>
      <c r="M15" s="38">
        <f t="shared" si="6"/>
        <v>475</v>
      </c>
      <c r="N15" s="38">
        <v>2000</v>
      </c>
      <c r="O15" s="38">
        <f t="shared" si="3"/>
        <v>2475</v>
      </c>
      <c r="P15" s="38"/>
      <c r="Q15" s="29"/>
    </row>
    <row r="16" spans="1:17">
      <c r="A16" s="3" t="s">
        <v>31</v>
      </c>
      <c r="B16" s="3">
        <v>601010</v>
      </c>
      <c r="C16" s="29">
        <f t="shared" si="1"/>
        <v>59507</v>
      </c>
      <c r="D16" s="29">
        <f>VLOOKUP(A16,Sheet2!$A$6:$C$212,2,0)</f>
        <v>43429</v>
      </c>
      <c r="E16" s="29">
        <f>VLOOKUP(A16,Sheet2!$A$6:$C$212,3,0)</f>
        <v>16078</v>
      </c>
      <c r="F16" s="30">
        <v>1150</v>
      </c>
      <c r="G16" s="31">
        <v>1950</v>
      </c>
      <c r="H16" s="3">
        <v>0.5</v>
      </c>
      <c r="I16" s="29">
        <f t="shared" si="2"/>
        <v>8130</v>
      </c>
      <c r="J16" s="29">
        <f t="shared" si="4"/>
        <v>4065</v>
      </c>
      <c r="K16" s="29">
        <f t="shared" si="5"/>
        <v>4065</v>
      </c>
      <c r="L16" s="38">
        <v>3890</v>
      </c>
      <c r="M16" s="38">
        <f t="shared" si="6"/>
        <v>175</v>
      </c>
      <c r="N16" s="38">
        <v>1000</v>
      </c>
      <c r="O16" s="38">
        <f t="shared" si="3"/>
        <v>1175</v>
      </c>
      <c r="P16" s="38"/>
      <c r="Q16" s="29"/>
    </row>
    <row r="17" spans="1:17">
      <c r="A17" s="3" t="s">
        <v>32</v>
      </c>
      <c r="B17" s="3">
        <v>601012</v>
      </c>
      <c r="C17" s="29">
        <f t="shared" si="1"/>
        <v>65465</v>
      </c>
      <c r="D17" s="29">
        <f>VLOOKUP(A17,Sheet2!$A$6:$C$212,2,0)</f>
        <v>48381</v>
      </c>
      <c r="E17" s="29">
        <f>VLOOKUP(A17,Sheet2!$A$6:$C$212,3,0)</f>
        <v>17084</v>
      </c>
      <c r="F17" s="30">
        <v>1150</v>
      </c>
      <c r="G17" s="31">
        <v>1950</v>
      </c>
      <c r="H17" s="3">
        <v>0.5</v>
      </c>
      <c r="I17" s="29">
        <f t="shared" si="2"/>
        <v>8895</v>
      </c>
      <c r="J17" s="29">
        <f t="shared" si="4"/>
        <v>4448</v>
      </c>
      <c r="K17" s="29">
        <f t="shared" si="5"/>
        <v>4447</v>
      </c>
      <c r="L17" s="38">
        <v>4243</v>
      </c>
      <c r="M17" s="38">
        <f t="shared" si="6"/>
        <v>205</v>
      </c>
      <c r="N17" s="38">
        <v>1000</v>
      </c>
      <c r="O17" s="38">
        <f t="shared" si="3"/>
        <v>1205</v>
      </c>
      <c r="P17" s="38"/>
      <c r="Q17" s="29"/>
    </row>
    <row r="18" spans="1:17">
      <c r="A18" s="3" t="s">
        <v>33</v>
      </c>
      <c r="B18" s="3">
        <v>601013</v>
      </c>
      <c r="C18" s="29">
        <f t="shared" si="1"/>
        <v>124751</v>
      </c>
      <c r="D18" s="29">
        <f>VLOOKUP(A18,Sheet2!$A$6:$C$212,2,0)</f>
        <v>93974</v>
      </c>
      <c r="E18" s="29">
        <f>VLOOKUP(A18,Sheet2!$A$6:$C$212,3,0)</f>
        <v>30777</v>
      </c>
      <c r="F18" s="30">
        <v>1150</v>
      </c>
      <c r="G18" s="31">
        <v>1950</v>
      </c>
      <c r="H18" s="3">
        <v>0.5</v>
      </c>
      <c r="I18" s="29">
        <f t="shared" si="2"/>
        <v>16809</v>
      </c>
      <c r="J18" s="29">
        <f t="shared" si="4"/>
        <v>8404</v>
      </c>
      <c r="K18" s="29">
        <f t="shared" si="5"/>
        <v>8405</v>
      </c>
      <c r="L18" s="38">
        <v>7885</v>
      </c>
      <c r="M18" s="38">
        <f t="shared" si="6"/>
        <v>519</v>
      </c>
      <c r="N18" s="38">
        <v>1000</v>
      </c>
      <c r="O18" s="38">
        <f t="shared" si="3"/>
        <v>1519</v>
      </c>
      <c r="P18" s="38"/>
      <c r="Q18" s="29"/>
    </row>
    <row r="19" spans="1:18">
      <c r="A19" s="4" t="s">
        <v>34</v>
      </c>
      <c r="B19" s="4"/>
      <c r="C19" s="27"/>
      <c r="D19" s="27"/>
      <c r="E19" s="27"/>
      <c r="F19" s="28"/>
      <c r="G19" s="28"/>
      <c r="H19" s="4"/>
      <c r="I19" s="27">
        <f t="shared" si="2"/>
        <v>0</v>
      </c>
      <c r="J19" s="27">
        <f t="shared" si="4"/>
        <v>0</v>
      </c>
      <c r="K19" s="27">
        <f t="shared" si="5"/>
        <v>0</v>
      </c>
      <c r="L19" s="27"/>
      <c r="M19" s="27">
        <f t="shared" si="6"/>
        <v>0</v>
      </c>
      <c r="N19" s="27"/>
      <c r="O19" s="27">
        <f t="shared" si="3"/>
        <v>0</v>
      </c>
      <c r="P19" s="27"/>
      <c r="Q19" s="27"/>
      <c r="R19">
        <v>1</v>
      </c>
    </row>
    <row r="20" spans="1:17">
      <c r="A20" s="6" t="s">
        <v>35</v>
      </c>
      <c r="B20" s="6">
        <v>602001</v>
      </c>
      <c r="C20" s="29"/>
      <c r="D20" s="29"/>
      <c r="E20" s="29"/>
      <c r="F20" s="31"/>
      <c r="G20" s="31"/>
      <c r="H20" s="3"/>
      <c r="I20" s="29">
        <f t="shared" si="2"/>
        <v>0</v>
      </c>
      <c r="J20" s="29">
        <f t="shared" si="4"/>
        <v>0</v>
      </c>
      <c r="K20" s="29">
        <f t="shared" si="5"/>
        <v>0</v>
      </c>
      <c r="L20" s="38">
        <v>0</v>
      </c>
      <c r="M20" s="38">
        <f t="shared" si="6"/>
        <v>0</v>
      </c>
      <c r="N20" s="38"/>
      <c r="O20" s="38">
        <f t="shared" si="3"/>
        <v>0</v>
      </c>
      <c r="P20" s="38"/>
      <c r="Q20" s="29"/>
    </row>
    <row r="21" spans="1:17">
      <c r="A21" s="3" t="s">
        <v>36</v>
      </c>
      <c r="B21" s="3">
        <v>602002</v>
      </c>
      <c r="C21" s="29"/>
      <c r="D21" s="29"/>
      <c r="E21" s="29"/>
      <c r="F21" s="31"/>
      <c r="G21" s="31"/>
      <c r="H21" s="3"/>
      <c r="I21" s="29">
        <f t="shared" si="2"/>
        <v>0</v>
      </c>
      <c r="J21" s="29">
        <f t="shared" si="4"/>
        <v>0</v>
      </c>
      <c r="K21" s="29">
        <f t="shared" si="5"/>
        <v>0</v>
      </c>
      <c r="L21" s="38">
        <v>0</v>
      </c>
      <c r="M21" s="38">
        <f t="shared" si="6"/>
        <v>0</v>
      </c>
      <c r="N21" s="38"/>
      <c r="O21" s="38">
        <f t="shared" si="3"/>
        <v>0</v>
      </c>
      <c r="P21" s="38"/>
      <c r="Q21" s="29"/>
    </row>
    <row r="22" spans="1:17">
      <c r="A22" s="3" t="s">
        <v>37</v>
      </c>
      <c r="B22" s="3">
        <v>602003</v>
      </c>
      <c r="C22" s="29"/>
      <c r="D22" s="29"/>
      <c r="E22" s="29"/>
      <c r="F22" s="31"/>
      <c r="G22" s="31"/>
      <c r="H22" s="3"/>
      <c r="I22" s="29">
        <f t="shared" si="2"/>
        <v>0</v>
      </c>
      <c r="J22" s="29">
        <f t="shared" si="4"/>
        <v>0</v>
      </c>
      <c r="K22" s="29">
        <f t="shared" si="5"/>
        <v>0</v>
      </c>
      <c r="L22" s="38">
        <v>0</v>
      </c>
      <c r="M22" s="38">
        <f t="shared" si="6"/>
        <v>0</v>
      </c>
      <c r="N22" s="38"/>
      <c r="O22" s="38">
        <f t="shared" si="3"/>
        <v>0</v>
      </c>
      <c r="P22" s="38"/>
      <c r="Q22" s="29"/>
    </row>
    <row r="23" spans="1:17">
      <c r="A23" s="3" t="s">
        <v>38</v>
      </c>
      <c r="B23" s="3">
        <v>602004</v>
      </c>
      <c r="C23" s="29"/>
      <c r="D23" s="29"/>
      <c r="E23" s="29"/>
      <c r="F23" s="31"/>
      <c r="G23" s="31"/>
      <c r="H23" s="3"/>
      <c r="I23" s="29">
        <f t="shared" si="2"/>
        <v>0</v>
      </c>
      <c r="J23" s="29">
        <f t="shared" si="4"/>
        <v>0</v>
      </c>
      <c r="K23" s="29">
        <f t="shared" si="5"/>
        <v>0</v>
      </c>
      <c r="L23" s="38">
        <v>0</v>
      </c>
      <c r="M23" s="38">
        <f t="shared" si="6"/>
        <v>0</v>
      </c>
      <c r="N23" s="38"/>
      <c r="O23" s="38">
        <f t="shared" si="3"/>
        <v>0</v>
      </c>
      <c r="P23" s="38"/>
      <c r="Q23" s="29"/>
    </row>
    <row r="24" spans="1:17">
      <c r="A24" s="3" t="s">
        <v>39</v>
      </c>
      <c r="B24" s="3">
        <v>602005</v>
      </c>
      <c r="C24" s="29"/>
      <c r="D24" s="29"/>
      <c r="E24" s="29"/>
      <c r="F24" s="31"/>
      <c r="G24" s="31"/>
      <c r="H24" s="3"/>
      <c r="I24" s="29">
        <f t="shared" si="2"/>
        <v>0</v>
      </c>
      <c r="J24" s="29">
        <f t="shared" si="4"/>
        <v>0</v>
      </c>
      <c r="K24" s="29">
        <f t="shared" si="5"/>
        <v>0</v>
      </c>
      <c r="L24" s="38">
        <v>0</v>
      </c>
      <c r="M24" s="38">
        <f t="shared" si="6"/>
        <v>0</v>
      </c>
      <c r="N24" s="38"/>
      <c r="O24" s="38">
        <f t="shared" si="3"/>
        <v>0</v>
      </c>
      <c r="P24" s="38"/>
      <c r="Q24" s="29"/>
    </row>
    <row r="25" spans="1:17">
      <c r="A25" s="3" t="s">
        <v>40</v>
      </c>
      <c r="B25" s="3">
        <v>602006</v>
      </c>
      <c r="C25" s="29"/>
      <c r="D25" s="29"/>
      <c r="E25" s="29"/>
      <c r="F25" s="31"/>
      <c r="G25" s="31"/>
      <c r="H25" s="3"/>
      <c r="I25" s="29">
        <f t="shared" si="2"/>
        <v>0</v>
      </c>
      <c r="J25" s="29">
        <f t="shared" si="4"/>
        <v>0</v>
      </c>
      <c r="K25" s="29">
        <f t="shared" si="5"/>
        <v>0</v>
      </c>
      <c r="L25" s="38">
        <v>0</v>
      </c>
      <c r="M25" s="38">
        <f t="shared" si="6"/>
        <v>0</v>
      </c>
      <c r="N25" s="38"/>
      <c r="O25" s="38">
        <f t="shared" si="3"/>
        <v>0</v>
      </c>
      <c r="P25" s="38"/>
      <c r="Q25" s="29"/>
    </row>
    <row r="26" spans="1:17">
      <c r="A26" s="3" t="s">
        <v>41</v>
      </c>
      <c r="B26" s="3">
        <v>602007</v>
      </c>
      <c r="C26" s="29"/>
      <c r="D26" s="29"/>
      <c r="E26" s="29"/>
      <c r="F26" s="31"/>
      <c r="G26" s="31"/>
      <c r="H26" s="3"/>
      <c r="I26" s="29">
        <f t="shared" si="2"/>
        <v>0</v>
      </c>
      <c r="J26" s="29">
        <f t="shared" si="4"/>
        <v>0</v>
      </c>
      <c r="K26" s="29">
        <f t="shared" si="5"/>
        <v>0</v>
      </c>
      <c r="L26" s="38">
        <v>0</v>
      </c>
      <c r="M26" s="38">
        <f t="shared" si="6"/>
        <v>0</v>
      </c>
      <c r="N26" s="38"/>
      <c r="O26" s="38">
        <f t="shared" si="3"/>
        <v>0</v>
      </c>
      <c r="P26" s="38"/>
      <c r="Q26" s="29"/>
    </row>
    <row r="27" spans="1:18">
      <c r="A27" s="4" t="s">
        <v>42</v>
      </c>
      <c r="B27" s="4"/>
      <c r="C27" s="27">
        <f t="shared" si="1"/>
        <v>222484</v>
      </c>
      <c r="D27" s="27">
        <f>SUM(D28:D31)</f>
        <v>162238</v>
      </c>
      <c r="E27" s="27">
        <f>SUM(E28:E31)</f>
        <v>60246</v>
      </c>
      <c r="F27" s="28">
        <v>1150</v>
      </c>
      <c r="G27" s="28">
        <v>1950</v>
      </c>
      <c r="H27" s="4" t="s">
        <v>20</v>
      </c>
      <c r="I27" s="27">
        <f>SUM(I28:I31)</f>
        <v>30405</v>
      </c>
      <c r="J27" s="27">
        <f>SUM(J28:J31)</f>
        <v>15202</v>
      </c>
      <c r="K27" s="27">
        <f>SUM(K28:K31)</f>
        <v>15203</v>
      </c>
      <c r="L27" s="27">
        <v>14548</v>
      </c>
      <c r="M27" s="27">
        <f t="shared" ref="M27" si="7">SUM(M28:M31)</f>
        <v>1326</v>
      </c>
      <c r="N27" s="27"/>
      <c r="O27" s="27">
        <f t="shared" si="3"/>
        <v>1326</v>
      </c>
      <c r="P27" s="27">
        <f>SUM(P28:P31)</f>
        <v>-672</v>
      </c>
      <c r="Q27" s="27"/>
      <c r="R27">
        <v>1</v>
      </c>
    </row>
    <row r="28" spans="1:17">
      <c r="A28" s="6" t="s">
        <v>43</v>
      </c>
      <c r="B28" s="6">
        <v>603001</v>
      </c>
      <c r="C28" s="29">
        <f t="shared" si="1"/>
        <v>1999</v>
      </c>
      <c r="D28" s="29">
        <f>VLOOKUP(A28,Sheet2!$A$6:$C$212,2,0)</f>
        <v>365</v>
      </c>
      <c r="E28" s="29">
        <f>VLOOKUP(A28,Sheet2!$A$6:$C$212,3,0)</f>
        <v>1634</v>
      </c>
      <c r="F28" s="31">
        <v>1150</v>
      </c>
      <c r="G28" s="31">
        <v>1950</v>
      </c>
      <c r="H28" s="3">
        <v>0.5</v>
      </c>
      <c r="I28" s="29">
        <f t="shared" si="2"/>
        <v>361</v>
      </c>
      <c r="J28" s="29">
        <f t="shared" si="4"/>
        <v>180</v>
      </c>
      <c r="K28" s="29">
        <f t="shared" si="5"/>
        <v>181</v>
      </c>
      <c r="L28" s="38">
        <v>163</v>
      </c>
      <c r="M28" s="38">
        <f t="shared" si="6"/>
        <v>17</v>
      </c>
      <c r="N28" s="38"/>
      <c r="O28" s="38">
        <f t="shared" si="3"/>
        <v>17</v>
      </c>
      <c r="P28" s="38"/>
      <c r="Q28" s="29"/>
    </row>
    <row r="29" spans="1:17">
      <c r="A29" s="3" t="s">
        <v>44</v>
      </c>
      <c r="B29" s="3">
        <v>603002</v>
      </c>
      <c r="C29" s="29">
        <f t="shared" si="1"/>
        <v>135857</v>
      </c>
      <c r="D29" s="29">
        <f>VLOOKUP(A29,Sheet2!$A$6:$C$212,2,0)</f>
        <v>100208</v>
      </c>
      <c r="E29" s="29">
        <f>VLOOKUP(A29,Sheet2!$A$6:$C$212,3,0)</f>
        <v>35649</v>
      </c>
      <c r="F29" s="31">
        <v>1150</v>
      </c>
      <c r="G29" s="31">
        <v>1950</v>
      </c>
      <c r="H29" s="3">
        <v>0.5</v>
      </c>
      <c r="I29" s="29">
        <f t="shared" si="2"/>
        <v>18475</v>
      </c>
      <c r="J29" s="29">
        <f t="shared" si="4"/>
        <v>9238</v>
      </c>
      <c r="K29" s="29">
        <f t="shared" si="5"/>
        <v>9237</v>
      </c>
      <c r="L29" s="38">
        <v>8181</v>
      </c>
      <c r="M29" s="38">
        <f t="shared" si="6"/>
        <v>1057</v>
      </c>
      <c r="N29" s="38"/>
      <c r="O29" s="38">
        <f t="shared" si="3"/>
        <v>1057</v>
      </c>
      <c r="P29" s="38"/>
      <c r="Q29" s="29" t="s">
        <v>45</v>
      </c>
    </row>
    <row r="30" spans="1:17">
      <c r="A30" s="3" t="s">
        <v>46</v>
      </c>
      <c r="B30" s="3">
        <v>603003</v>
      </c>
      <c r="C30" s="29">
        <f t="shared" si="1"/>
        <v>30518</v>
      </c>
      <c r="D30" s="29">
        <f>VLOOKUP(A30,Sheet2!$A$6:$C$212,2,0)</f>
        <v>22626</v>
      </c>
      <c r="E30" s="29">
        <f>VLOOKUP(A30,Sheet2!$A$6:$C$212,3,0)</f>
        <v>7892</v>
      </c>
      <c r="F30" s="31">
        <v>1150</v>
      </c>
      <c r="G30" s="31">
        <v>1950</v>
      </c>
      <c r="H30" s="3">
        <v>0.5</v>
      </c>
      <c r="I30" s="29">
        <f t="shared" si="2"/>
        <v>4141</v>
      </c>
      <c r="J30" s="29">
        <f t="shared" si="4"/>
        <v>2070</v>
      </c>
      <c r="K30" s="29">
        <f t="shared" si="5"/>
        <v>2071</v>
      </c>
      <c r="L30" s="38">
        <v>2742</v>
      </c>
      <c r="M30" s="38">
        <v>0</v>
      </c>
      <c r="N30" s="38"/>
      <c r="O30" s="38">
        <f t="shared" si="3"/>
        <v>0</v>
      </c>
      <c r="P30" s="38">
        <v>-672</v>
      </c>
      <c r="Q30" s="29" t="s">
        <v>47</v>
      </c>
    </row>
    <row r="31" spans="1:17">
      <c r="A31" s="3" t="s">
        <v>48</v>
      </c>
      <c r="B31" s="3">
        <v>603004</v>
      </c>
      <c r="C31" s="29">
        <f t="shared" si="1"/>
        <v>54110</v>
      </c>
      <c r="D31" s="29">
        <f>VLOOKUP(A31,Sheet2!$A$6:$C$212,2,0)</f>
        <v>39039</v>
      </c>
      <c r="E31" s="29">
        <f>VLOOKUP(A31,Sheet2!$A$6:$C$212,3,0)</f>
        <v>15071</v>
      </c>
      <c r="F31" s="31">
        <v>1150</v>
      </c>
      <c r="G31" s="31">
        <v>1950</v>
      </c>
      <c r="H31" s="3">
        <v>0.5</v>
      </c>
      <c r="I31" s="29">
        <f t="shared" si="2"/>
        <v>7428</v>
      </c>
      <c r="J31" s="29">
        <f t="shared" si="4"/>
        <v>3714</v>
      </c>
      <c r="K31" s="29">
        <f t="shared" si="5"/>
        <v>3714</v>
      </c>
      <c r="L31" s="38">
        <v>3462</v>
      </c>
      <c r="M31" s="38">
        <f t="shared" si="6"/>
        <v>252</v>
      </c>
      <c r="N31" s="38"/>
      <c r="O31" s="38">
        <f t="shared" si="3"/>
        <v>252</v>
      </c>
      <c r="P31" s="38"/>
      <c r="Q31" s="29"/>
    </row>
    <row r="32" spans="1:18">
      <c r="A32" s="7" t="s">
        <v>49</v>
      </c>
      <c r="B32" s="7"/>
      <c r="C32" s="27">
        <f t="shared" si="1"/>
        <v>741111</v>
      </c>
      <c r="D32" s="27">
        <f>SUM(D33:D39)</f>
        <v>523102</v>
      </c>
      <c r="E32" s="27">
        <f>SUM(E33:E39)</f>
        <v>218009</v>
      </c>
      <c r="F32" s="28">
        <v>1150</v>
      </c>
      <c r="G32" s="28">
        <v>1950</v>
      </c>
      <c r="H32" s="4" t="s">
        <v>20</v>
      </c>
      <c r="I32" s="27">
        <f>SUM(I33:I39)</f>
        <v>102669</v>
      </c>
      <c r="J32" s="27">
        <f>SUM(J33:J39)</f>
        <v>76032</v>
      </c>
      <c r="K32" s="27">
        <f t="shared" ref="K32:M32" si="8">SUM(K33:K39)</f>
        <v>26637</v>
      </c>
      <c r="L32" s="27">
        <f t="shared" si="8"/>
        <v>75533</v>
      </c>
      <c r="M32" s="27">
        <f t="shared" si="8"/>
        <v>658</v>
      </c>
      <c r="N32" s="27"/>
      <c r="O32" s="27">
        <f t="shared" si="3"/>
        <v>658</v>
      </c>
      <c r="P32" s="27">
        <f>SUM(P33:P39)</f>
        <v>-159</v>
      </c>
      <c r="Q32" s="27"/>
      <c r="R32">
        <v>1</v>
      </c>
    </row>
    <row r="33" spans="1:17">
      <c r="A33" s="6" t="s">
        <v>50</v>
      </c>
      <c r="B33" s="6">
        <v>604001</v>
      </c>
      <c r="C33" s="29">
        <f t="shared" si="1"/>
        <v>6553</v>
      </c>
      <c r="D33" s="29">
        <f>VLOOKUP(A33,Sheet2!$A$6:$C$212,2,0)</f>
        <v>868</v>
      </c>
      <c r="E33" s="29">
        <f>VLOOKUP(A33,Sheet2!$A$6:$C$212,3,0)</f>
        <v>5685</v>
      </c>
      <c r="F33" s="31">
        <v>1150</v>
      </c>
      <c r="G33" s="31">
        <v>1950</v>
      </c>
      <c r="H33" s="3">
        <v>0.6</v>
      </c>
      <c r="I33" s="29">
        <f t="shared" si="2"/>
        <v>1208</v>
      </c>
      <c r="J33" s="29">
        <f t="shared" si="4"/>
        <v>725</v>
      </c>
      <c r="K33" s="29">
        <f t="shared" si="5"/>
        <v>483</v>
      </c>
      <c r="L33" s="38">
        <v>652</v>
      </c>
      <c r="M33" s="38">
        <f t="shared" si="6"/>
        <v>73</v>
      </c>
      <c r="N33" s="38"/>
      <c r="O33" s="38">
        <f t="shared" si="3"/>
        <v>73</v>
      </c>
      <c r="P33" s="38"/>
      <c r="Q33" s="29"/>
    </row>
    <row r="34" spans="1:17">
      <c r="A34" s="3" t="s">
        <v>51</v>
      </c>
      <c r="B34" s="3">
        <v>604002</v>
      </c>
      <c r="C34" s="29">
        <f t="shared" si="1"/>
        <v>104343</v>
      </c>
      <c r="D34" s="29">
        <f>VLOOKUP(A34,Sheet2!$A$6:$C$212,2,0)</f>
        <v>73167</v>
      </c>
      <c r="E34" s="29">
        <f>VLOOKUP(A34,Sheet2!$A$6:$C$212,3,0)</f>
        <v>31176</v>
      </c>
      <c r="F34" s="31">
        <v>1150</v>
      </c>
      <c r="G34" s="31">
        <v>1950</v>
      </c>
      <c r="H34" s="3">
        <v>0.6</v>
      </c>
      <c r="I34" s="29">
        <f t="shared" si="2"/>
        <v>14494</v>
      </c>
      <c r="J34" s="29">
        <f t="shared" si="4"/>
        <v>8696</v>
      </c>
      <c r="K34" s="29">
        <f t="shared" si="5"/>
        <v>5798</v>
      </c>
      <c r="L34" s="38">
        <v>8633</v>
      </c>
      <c r="M34" s="38">
        <f t="shared" si="6"/>
        <v>63</v>
      </c>
      <c r="N34" s="38"/>
      <c r="O34" s="38">
        <f t="shared" si="3"/>
        <v>63</v>
      </c>
      <c r="P34" s="38"/>
      <c r="Q34" s="29"/>
    </row>
    <row r="35" spans="1:17">
      <c r="A35" s="3" t="s">
        <v>52</v>
      </c>
      <c r="B35" s="3">
        <v>604003</v>
      </c>
      <c r="C35" s="29">
        <f t="shared" si="1"/>
        <v>80026</v>
      </c>
      <c r="D35" s="29">
        <f>VLOOKUP(A35,Sheet2!$A$6:$C$212,2,0)</f>
        <v>59579</v>
      </c>
      <c r="E35" s="29">
        <f>VLOOKUP(A35,Sheet2!$A$6:$C$212,3,0)</f>
        <v>20447</v>
      </c>
      <c r="F35" s="31">
        <v>1150</v>
      </c>
      <c r="G35" s="31">
        <v>1950</v>
      </c>
      <c r="H35" s="3">
        <v>0.6</v>
      </c>
      <c r="I35" s="29">
        <f t="shared" si="2"/>
        <v>10839</v>
      </c>
      <c r="J35" s="29">
        <f t="shared" si="4"/>
        <v>6503</v>
      </c>
      <c r="K35" s="29">
        <f t="shared" si="5"/>
        <v>4336</v>
      </c>
      <c r="L35" s="38">
        <v>6366</v>
      </c>
      <c r="M35" s="38">
        <f t="shared" si="6"/>
        <v>137</v>
      </c>
      <c r="N35" s="38"/>
      <c r="O35" s="38">
        <f t="shared" si="3"/>
        <v>137</v>
      </c>
      <c r="P35" s="38"/>
      <c r="Q35" s="29"/>
    </row>
    <row r="36" spans="1:17">
      <c r="A36" s="3" t="s">
        <v>53</v>
      </c>
      <c r="B36" s="3">
        <v>604004</v>
      </c>
      <c r="C36" s="29">
        <f t="shared" si="1"/>
        <v>97453</v>
      </c>
      <c r="D36" s="29">
        <f>VLOOKUP(A36,Sheet2!$A$6:$C$212,2,0)</f>
        <v>72472</v>
      </c>
      <c r="E36" s="29">
        <f>VLOOKUP(A36,Sheet2!$A$6:$C$212,3,0)</f>
        <v>24981</v>
      </c>
      <c r="F36" s="31">
        <v>1150</v>
      </c>
      <c r="G36" s="31">
        <v>1950</v>
      </c>
      <c r="H36" s="3">
        <v>0.8</v>
      </c>
      <c r="I36" s="29">
        <f t="shared" si="2"/>
        <v>13206</v>
      </c>
      <c r="J36" s="29">
        <f t="shared" si="4"/>
        <v>10564</v>
      </c>
      <c r="K36" s="29">
        <f t="shared" si="5"/>
        <v>2642</v>
      </c>
      <c r="L36" s="38">
        <v>10188</v>
      </c>
      <c r="M36" s="38">
        <f t="shared" si="6"/>
        <v>376</v>
      </c>
      <c r="N36" s="38"/>
      <c r="O36" s="38">
        <f t="shared" si="3"/>
        <v>376</v>
      </c>
      <c r="P36" s="38"/>
      <c r="Q36" s="29"/>
    </row>
    <row r="37" spans="1:17">
      <c r="A37" s="3" t="s">
        <v>54</v>
      </c>
      <c r="B37" s="3">
        <v>604005</v>
      </c>
      <c r="C37" s="29">
        <f t="shared" si="1"/>
        <v>29065</v>
      </c>
      <c r="D37" s="29">
        <f>VLOOKUP(A37,Sheet2!$A$6:$C$212,2,0)</f>
        <v>21241</v>
      </c>
      <c r="E37" s="29">
        <f>VLOOKUP(A37,Sheet2!$A$6:$C$212,3,0)</f>
        <v>7824</v>
      </c>
      <c r="F37" s="31">
        <v>1150</v>
      </c>
      <c r="G37" s="31">
        <v>1950</v>
      </c>
      <c r="H37" s="3">
        <v>0.6</v>
      </c>
      <c r="I37" s="29">
        <f t="shared" si="2"/>
        <v>3968</v>
      </c>
      <c r="J37" s="29">
        <f t="shared" si="4"/>
        <v>2381</v>
      </c>
      <c r="K37" s="29">
        <f t="shared" si="5"/>
        <v>1587</v>
      </c>
      <c r="L37" s="38">
        <v>2372</v>
      </c>
      <c r="M37" s="38">
        <f t="shared" si="6"/>
        <v>9</v>
      </c>
      <c r="N37" s="38"/>
      <c r="O37" s="38">
        <f t="shared" si="3"/>
        <v>9</v>
      </c>
      <c r="P37" s="38"/>
      <c r="Q37" s="29"/>
    </row>
    <row r="38" spans="1:17">
      <c r="A38" s="3" t="s">
        <v>55</v>
      </c>
      <c r="B38" s="3">
        <v>604006</v>
      </c>
      <c r="C38" s="29">
        <f t="shared" si="1"/>
        <v>234102</v>
      </c>
      <c r="D38" s="29">
        <f>VLOOKUP(A38,Sheet2!$A$6:$C$212,2,0)</f>
        <v>161445</v>
      </c>
      <c r="E38" s="29">
        <f>VLOOKUP(A38,Sheet2!$A$6:$C$212,3,0)</f>
        <v>72657</v>
      </c>
      <c r="F38" s="31">
        <v>1150</v>
      </c>
      <c r="G38" s="31">
        <v>1950</v>
      </c>
      <c r="H38" s="3">
        <v>0.8</v>
      </c>
      <c r="I38" s="29">
        <f t="shared" si="2"/>
        <v>32734</v>
      </c>
      <c r="J38" s="29">
        <f t="shared" si="4"/>
        <v>26187</v>
      </c>
      <c r="K38" s="29">
        <f t="shared" si="5"/>
        <v>6547</v>
      </c>
      <c r="L38" s="38">
        <v>26239</v>
      </c>
      <c r="M38" s="38">
        <v>0</v>
      </c>
      <c r="N38" s="38"/>
      <c r="O38" s="38">
        <f t="shared" si="3"/>
        <v>0</v>
      </c>
      <c r="P38" s="38">
        <v>-52</v>
      </c>
      <c r="Q38" s="29"/>
    </row>
    <row r="39" spans="1:17">
      <c r="A39" s="3" t="s">
        <v>56</v>
      </c>
      <c r="B39" s="3">
        <v>604007</v>
      </c>
      <c r="C39" s="29">
        <f t="shared" si="1"/>
        <v>189569</v>
      </c>
      <c r="D39" s="29">
        <f>VLOOKUP(A39,Sheet2!$A$6:$C$212,2,0)</f>
        <v>134330</v>
      </c>
      <c r="E39" s="29">
        <f>VLOOKUP(A39,Sheet2!$A$6:$C$212,3,0)</f>
        <v>55239</v>
      </c>
      <c r="F39" s="31">
        <v>1150</v>
      </c>
      <c r="G39" s="31">
        <v>1950</v>
      </c>
      <c r="H39" s="3">
        <v>0.8</v>
      </c>
      <c r="I39" s="29">
        <f t="shared" si="2"/>
        <v>26220</v>
      </c>
      <c r="J39" s="29">
        <f t="shared" si="4"/>
        <v>20976</v>
      </c>
      <c r="K39" s="29">
        <f t="shared" si="5"/>
        <v>5244</v>
      </c>
      <c r="L39" s="38">
        <v>21083</v>
      </c>
      <c r="M39" s="38">
        <v>0</v>
      </c>
      <c r="N39" s="38"/>
      <c r="O39" s="38">
        <f t="shared" si="3"/>
        <v>0</v>
      </c>
      <c r="P39" s="38">
        <v>-107</v>
      </c>
      <c r="Q39" s="29"/>
    </row>
    <row r="40" spans="1:18">
      <c r="A40" s="7" t="s">
        <v>57</v>
      </c>
      <c r="B40" s="7"/>
      <c r="C40" s="27">
        <f t="shared" si="1"/>
        <v>4501</v>
      </c>
      <c r="D40" s="27">
        <f>VLOOKUP(A40,Sheet2!$A$6:$C$212,2,0)</f>
        <v>3358</v>
      </c>
      <c r="E40" s="27">
        <f>VLOOKUP(A40,Sheet2!$A$6:$C$212,3,0)</f>
        <v>1143</v>
      </c>
      <c r="F40" s="28">
        <v>1150</v>
      </c>
      <c r="G40" s="28">
        <v>1950</v>
      </c>
      <c r="H40" s="4">
        <v>0.8</v>
      </c>
      <c r="I40" s="27">
        <f t="shared" si="2"/>
        <v>609</v>
      </c>
      <c r="J40" s="27">
        <f t="shared" si="4"/>
        <v>487</v>
      </c>
      <c r="K40" s="27">
        <f t="shared" si="5"/>
        <v>122</v>
      </c>
      <c r="L40" s="27">
        <v>474</v>
      </c>
      <c r="M40" s="27">
        <f t="shared" si="6"/>
        <v>13</v>
      </c>
      <c r="N40" s="27"/>
      <c r="O40" s="27">
        <f t="shared" si="3"/>
        <v>13</v>
      </c>
      <c r="P40" s="27"/>
      <c r="Q40" s="27"/>
      <c r="R40">
        <v>1</v>
      </c>
    </row>
    <row r="41" spans="1:17">
      <c r="A41" s="3" t="s">
        <v>57</v>
      </c>
      <c r="B41" s="3">
        <v>604008</v>
      </c>
      <c r="C41" s="29">
        <f t="shared" si="1"/>
        <v>4501</v>
      </c>
      <c r="D41" s="29">
        <f>VLOOKUP(A41,Sheet2!$A$6:$C$212,2,0)</f>
        <v>3358</v>
      </c>
      <c r="E41" s="29">
        <f>VLOOKUP(A41,Sheet2!$A$6:$C$212,3,0)</f>
        <v>1143</v>
      </c>
      <c r="F41" s="31">
        <v>1150</v>
      </c>
      <c r="G41" s="31">
        <v>1950</v>
      </c>
      <c r="H41" s="3">
        <v>0.8</v>
      </c>
      <c r="I41" s="29">
        <f t="shared" si="2"/>
        <v>609</v>
      </c>
      <c r="J41" s="29">
        <f t="shared" si="4"/>
        <v>487</v>
      </c>
      <c r="K41" s="29">
        <f t="shared" si="5"/>
        <v>122</v>
      </c>
      <c r="L41" s="38">
        <v>474</v>
      </c>
      <c r="M41" s="38">
        <f t="shared" si="6"/>
        <v>13</v>
      </c>
      <c r="N41" s="38"/>
      <c r="O41" s="38">
        <f t="shared" si="3"/>
        <v>13</v>
      </c>
      <c r="P41" s="38"/>
      <c r="Q41" s="29"/>
    </row>
    <row r="42" spans="1:18">
      <c r="A42" s="7" t="s">
        <v>58</v>
      </c>
      <c r="B42" s="7"/>
      <c r="C42" s="27">
        <f t="shared" si="1"/>
        <v>498376</v>
      </c>
      <c r="D42" s="27">
        <f>SUM(D43:D47)</f>
        <v>361980</v>
      </c>
      <c r="E42" s="27">
        <f>SUM(E43:E47)</f>
        <v>136396</v>
      </c>
      <c r="F42" s="28">
        <v>1150</v>
      </c>
      <c r="G42" s="28">
        <v>1950</v>
      </c>
      <c r="H42" s="32" t="s">
        <v>20</v>
      </c>
      <c r="I42" s="27">
        <f>SUM(I43:I47)</f>
        <v>68225</v>
      </c>
      <c r="J42" s="27">
        <f>SUM(J43:J47)</f>
        <v>34112</v>
      </c>
      <c r="K42" s="27">
        <f t="shared" si="5"/>
        <v>34113</v>
      </c>
      <c r="L42" s="27">
        <v>31671</v>
      </c>
      <c r="M42" s="27">
        <f t="shared" si="6"/>
        <v>2441</v>
      </c>
      <c r="N42" s="27">
        <f>SUM(N43:N47)</f>
        <v>4000</v>
      </c>
      <c r="O42" s="27">
        <f t="shared" si="3"/>
        <v>6441</v>
      </c>
      <c r="P42" s="27"/>
      <c r="Q42" s="27"/>
      <c r="R42">
        <v>1</v>
      </c>
    </row>
    <row r="43" spans="1:17">
      <c r="A43" s="6" t="s">
        <v>59</v>
      </c>
      <c r="B43" s="6">
        <v>605001</v>
      </c>
      <c r="C43" s="29">
        <f t="shared" si="1"/>
        <v>0</v>
      </c>
      <c r="D43" s="29">
        <f>VLOOKUP(A43,Sheet2!$A$6:$C$212,2,0)</f>
        <v>0</v>
      </c>
      <c r="E43" s="29">
        <f>VLOOKUP(A43,Sheet2!$A$6:$C$212,3,0)</f>
        <v>0</v>
      </c>
      <c r="F43" s="31">
        <v>1150</v>
      </c>
      <c r="G43" s="31">
        <v>1950</v>
      </c>
      <c r="H43" s="3">
        <v>0.5</v>
      </c>
      <c r="I43" s="29">
        <f t="shared" si="2"/>
        <v>0</v>
      </c>
      <c r="J43" s="29">
        <f t="shared" si="4"/>
        <v>0</v>
      </c>
      <c r="K43" s="29">
        <f t="shared" si="5"/>
        <v>0</v>
      </c>
      <c r="L43" s="38">
        <v>0</v>
      </c>
      <c r="M43" s="38">
        <f t="shared" si="6"/>
        <v>0</v>
      </c>
      <c r="N43" s="38"/>
      <c r="O43" s="38">
        <f t="shared" si="3"/>
        <v>0</v>
      </c>
      <c r="P43" s="38"/>
      <c r="Q43" s="29"/>
    </row>
    <row r="44" spans="1:17">
      <c r="A44" s="3" t="s">
        <v>60</v>
      </c>
      <c r="B44" s="3">
        <v>605002</v>
      </c>
      <c r="C44" s="29">
        <f t="shared" si="1"/>
        <v>103697</v>
      </c>
      <c r="D44" s="29">
        <f>VLOOKUP(A44,Sheet2!$A$6:$C$212,2,0)</f>
        <v>76437</v>
      </c>
      <c r="E44" s="29">
        <f>VLOOKUP(A44,Sheet2!$A$6:$C$212,3,0)</f>
        <v>27260</v>
      </c>
      <c r="F44" s="31">
        <v>1150</v>
      </c>
      <c r="G44" s="31">
        <v>1950</v>
      </c>
      <c r="H44" s="3">
        <v>0.5</v>
      </c>
      <c r="I44" s="29">
        <f t="shared" si="2"/>
        <v>14106</v>
      </c>
      <c r="J44" s="29">
        <f t="shared" si="4"/>
        <v>7053</v>
      </c>
      <c r="K44" s="29">
        <f t="shared" si="5"/>
        <v>7053</v>
      </c>
      <c r="L44" s="38">
        <v>6684</v>
      </c>
      <c r="M44" s="38">
        <f t="shared" si="6"/>
        <v>369</v>
      </c>
      <c r="N44" s="38">
        <v>1000</v>
      </c>
      <c r="O44" s="38">
        <f t="shared" si="3"/>
        <v>1369</v>
      </c>
      <c r="P44" s="38"/>
      <c r="Q44" s="29"/>
    </row>
    <row r="45" spans="1:17">
      <c r="A45" s="3" t="s">
        <v>61</v>
      </c>
      <c r="B45" s="3">
        <v>605003</v>
      </c>
      <c r="C45" s="29">
        <f t="shared" si="1"/>
        <v>280713</v>
      </c>
      <c r="D45" s="29">
        <f>VLOOKUP(A45,Sheet2!$A$6:$C$212,2,0)</f>
        <v>204502</v>
      </c>
      <c r="E45" s="29">
        <f>VLOOKUP(A45,Sheet2!$A$6:$C$212,3,0)</f>
        <v>76211</v>
      </c>
      <c r="F45" s="31">
        <v>1150</v>
      </c>
      <c r="G45" s="31">
        <v>1950</v>
      </c>
      <c r="H45" s="3">
        <v>0.5</v>
      </c>
      <c r="I45" s="29">
        <f t="shared" si="2"/>
        <v>38379</v>
      </c>
      <c r="J45" s="29">
        <f t="shared" si="4"/>
        <v>19189</v>
      </c>
      <c r="K45" s="29">
        <f t="shared" si="5"/>
        <v>19190</v>
      </c>
      <c r="L45" s="38">
        <v>17482</v>
      </c>
      <c r="M45" s="38">
        <f t="shared" si="6"/>
        <v>1707</v>
      </c>
      <c r="N45" s="38">
        <v>1000</v>
      </c>
      <c r="O45" s="38">
        <f t="shared" si="3"/>
        <v>2707</v>
      </c>
      <c r="P45" s="38"/>
      <c r="Q45" s="29"/>
    </row>
    <row r="46" spans="1:17">
      <c r="A46" s="3" t="s">
        <v>62</v>
      </c>
      <c r="B46" s="3">
        <v>605005</v>
      </c>
      <c r="C46" s="29">
        <f t="shared" si="1"/>
        <v>43965</v>
      </c>
      <c r="D46" s="29">
        <f>VLOOKUP(A46,Sheet2!$A$6:$C$212,2,0)</f>
        <v>31951</v>
      </c>
      <c r="E46" s="29">
        <f>VLOOKUP(A46,Sheet2!$A$6:$C$212,3,0)</f>
        <v>12014</v>
      </c>
      <c r="F46" s="31">
        <v>1150</v>
      </c>
      <c r="G46" s="31">
        <v>1950</v>
      </c>
      <c r="H46" s="3">
        <v>0.5</v>
      </c>
      <c r="I46" s="29">
        <f t="shared" si="2"/>
        <v>6017</v>
      </c>
      <c r="J46" s="29">
        <f t="shared" si="4"/>
        <v>3009</v>
      </c>
      <c r="K46" s="29">
        <f t="shared" si="5"/>
        <v>3008</v>
      </c>
      <c r="L46" s="38">
        <v>2811</v>
      </c>
      <c r="M46" s="38">
        <f t="shared" si="6"/>
        <v>198</v>
      </c>
      <c r="N46" s="38">
        <v>1000</v>
      </c>
      <c r="O46" s="38">
        <f t="shared" si="3"/>
        <v>1198</v>
      </c>
      <c r="P46" s="38"/>
      <c r="Q46" s="29"/>
    </row>
    <row r="47" spans="1:17">
      <c r="A47" s="3" t="s">
        <v>63</v>
      </c>
      <c r="B47" s="3">
        <v>605006</v>
      </c>
      <c r="C47" s="29">
        <f t="shared" si="1"/>
        <v>70001</v>
      </c>
      <c r="D47" s="29">
        <f>VLOOKUP(A47,Sheet2!$A$6:$C$212,2,0)</f>
        <v>49090</v>
      </c>
      <c r="E47" s="29">
        <f>VLOOKUP(A47,Sheet2!$A$6:$C$212,3,0)</f>
        <v>20911</v>
      </c>
      <c r="F47" s="31">
        <v>1150</v>
      </c>
      <c r="G47" s="31">
        <v>1950</v>
      </c>
      <c r="H47" s="3">
        <v>0.5</v>
      </c>
      <c r="I47" s="29">
        <f t="shared" si="2"/>
        <v>9723</v>
      </c>
      <c r="J47" s="29">
        <f t="shared" si="4"/>
        <v>4861</v>
      </c>
      <c r="K47" s="29">
        <f t="shared" si="5"/>
        <v>4862</v>
      </c>
      <c r="L47" s="38">
        <v>4694</v>
      </c>
      <c r="M47" s="38">
        <f t="shared" si="6"/>
        <v>167</v>
      </c>
      <c r="N47" s="38">
        <v>1000</v>
      </c>
      <c r="O47" s="38">
        <f t="shared" si="3"/>
        <v>1167</v>
      </c>
      <c r="P47" s="38"/>
      <c r="Q47" s="29"/>
    </row>
    <row r="48" spans="1:18">
      <c r="A48" s="7" t="s">
        <v>64</v>
      </c>
      <c r="B48" s="7"/>
      <c r="C48" s="27">
        <f t="shared" si="1"/>
        <v>255987</v>
      </c>
      <c r="D48" s="27">
        <f>VLOOKUP(A48,Sheet2!$A$6:$C$212,2,0)</f>
        <v>181618</v>
      </c>
      <c r="E48" s="27">
        <f>VLOOKUP(A48,Sheet2!$A$6:$C$212,3,0)</f>
        <v>74369</v>
      </c>
      <c r="F48" s="28">
        <v>1150</v>
      </c>
      <c r="G48" s="28">
        <v>1950</v>
      </c>
      <c r="H48" s="4">
        <v>0.5</v>
      </c>
      <c r="I48" s="27">
        <f t="shared" si="2"/>
        <v>35388</v>
      </c>
      <c r="J48" s="27">
        <f t="shared" si="4"/>
        <v>17694</v>
      </c>
      <c r="K48" s="27">
        <f t="shared" si="5"/>
        <v>17694</v>
      </c>
      <c r="L48" s="27">
        <v>17004</v>
      </c>
      <c r="M48" s="27">
        <f t="shared" si="6"/>
        <v>690</v>
      </c>
      <c r="N48" s="27">
        <f>SUM(N49)</f>
        <v>2000</v>
      </c>
      <c r="O48" s="27">
        <f t="shared" si="3"/>
        <v>2690</v>
      </c>
      <c r="P48" s="27"/>
      <c r="Q48" s="27"/>
      <c r="R48">
        <v>1</v>
      </c>
    </row>
    <row r="49" spans="1:17">
      <c r="A49" s="3" t="s">
        <v>64</v>
      </c>
      <c r="B49" s="3">
        <v>605004</v>
      </c>
      <c r="C49" s="29">
        <f t="shared" si="1"/>
        <v>255987</v>
      </c>
      <c r="D49" s="29">
        <f>VLOOKUP(A49,Sheet2!$A$6:$C$212,2,0)</f>
        <v>181618</v>
      </c>
      <c r="E49" s="29">
        <f>VLOOKUP(A49,Sheet2!$A$6:$C$212,3,0)</f>
        <v>74369</v>
      </c>
      <c r="F49" s="31">
        <v>1150</v>
      </c>
      <c r="G49" s="31">
        <v>1950</v>
      </c>
      <c r="H49" s="3">
        <v>0.5</v>
      </c>
      <c r="I49" s="29">
        <f t="shared" si="2"/>
        <v>35388</v>
      </c>
      <c r="J49" s="29">
        <f t="shared" si="4"/>
        <v>17694</v>
      </c>
      <c r="K49" s="29">
        <f t="shared" si="5"/>
        <v>17694</v>
      </c>
      <c r="L49" s="38">
        <v>17004</v>
      </c>
      <c r="M49" s="38">
        <f t="shared" si="6"/>
        <v>690</v>
      </c>
      <c r="N49" s="38">
        <v>2000</v>
      </c>
      <c r="O49" s="38">
        <f t="shared" si="3"/>
        <v>2690</v>
      </c>
      <c r="P49" s="38"/>
      <c r="Q49" s="29"/>
    </row>
    <row r="50" spans="1:18">
      <c r="A50" s="7" t="s">
        <v>65</v>
      </c>
      <c r="B50" s="7"/>
      <c r="C50" s="27">
        <f t="shared" si="1"/>
        <v>209449</v>
      </c>
      <c r="D50" s="27">
        <f>SUM(D51:D57)</f>
        <v>146319</v>
      </c>
      <c r="E50" s="27">
        <f>SUM(E51:E57)</f>
        <v>63130</v>
      </c>
      <c r="F50" s="28">
        <v>1150</v>
      </c>
      <c r="G50" s="28">
        <v>1950</v>
      </c>
      <c r="H50" s="4" t="s">
        <v>20</v>
      </c>
      <c r="I50" s="27">
        <f t="shared" si="2"/>
        <v>29137</v>
      </c>
      <c r="J50" s="27">
        <f>SUM(J51:J57)</f>
        <v>23254</v>
      </c>
      <c r="K50" s="27">
        <f t="shared" si="5"/>
        <v>5883</v>
      </c>
      <c r="L50" s="27">
        <v>22378</v>
      </c>
      <c r="M50" s="27">
        <f t="shared" si="6"/>
        <v>876</v>
      </c>
      <c r="N50" s="27"/>
      <c r="O50" s="27">
        <f t="shared" si="3"/>
        <v>876</v>
      </c>
      <c r="P50" s="27"/>
      <c r="Q50" s="27"/>
      <c r="R50">
        <v>1</v>
      </c>
    </row>
    <row r="51" spans="1:17">
      <c r="A51" s="6" t="s">
        <v>66</v>
      </c>
      <c r="B51" s="6">
        <v>606001</v>
      </c>
      <c r="C51" s="29">
        <f t="shared" si="1"/>
        <v>0</v>
      </c>
      <c r="D51" s="29">
        <f>VLOOKUP(A51,Sheet2!$A$6:$C$212,2,0)</f>
        <v>0</v>
      </c>
      <c r="E51" s="29">
        <f>VLOOKUP(A51,Sheet2!$A$6:$C$212,3,0)</f>
        <v>0</v>
      </c>
      <c r="F51" s="31">
        <v>1150</v>
      </c>
      <c r="G51" s="31">
        <v>1950</v>
      </c>
      <c r="H51" s="3">
        <v>0.6</v>
      </c>
      <c r="I51" s="29">
        <f t="shared" si="2"/>
        <v>0</v>
      </c>
      <c r="J51" s="29">
        <f t="shared" si="4"/>
        <v>0</v>
      </c>
      <c r="K51" s="29">
        <f t="shared" si="5"/>
        <v>0</v>
      </c>
      <c r="L51" s="38">
        <v>0</v>
      </c>
      <c r="M51" s="38">
        <f t="shared" si="6"/>
        <v>0</v>
      </c>
      <c r="N51" s="38"/>
      <c r="O51" s="38">
        <f t="shared" si="3"/>
        <v>0</v>
      </c>
      <c r="P51" s="38"/>
      <c r="Q51" s="29"/>
    </row>
    <row r="52" spans="1:17">
      <c r="A52" s="3" t="s">
        <v>67</v>
      </c>
      <c r="B52" s="3">
        <v>606002</v>
      </c>
      <c r="C52" s="29">
        <f t="shared" si="1"/>
        <v>35375</v>
      </c>
      <c r="D52" s="29">
        <f>VLOOKUP(A52,Sheet2!$A$6:$C$212,2,0)</f>
        <v>25109</v>
      </c>
      <c r="E52" s="29">
        <f>VLOOKUP(A52,Sheet2!$A$6:$C$212,3,0)</f>
        <v>10266</v>
      </c>
      <c r="F52" s="31">
        <v>1150</v>
      </c>
      <c r="G52" s="31">
        <v>1950</v>
      </c>
      <c r="H52" s="3">
        <v>0.6</v>
      </c>
      <c r="I52" s="29">
        <f t="shared" si="2"/>
        <v>4889</v>
      </c>
      <c r="J52" s="29">
        <f t="shared" si="4"/>
        <v>2934</v>
      </c>
      <c r="K52" s="29">
        <f t="shared" si="5"/>
        <v>1955</v>
      </c>
      <c r="L52" s="38">
        <v>2841</v>
      </c>
      <c r="M52" s="38">
        <f t="shared" si="6"/>
        <v>93</v>
      </c>
      <c r="N52" s="38"/>
      <c r="O52" s="38">
        <f t="shared" si="3"/>
        <v>93</v>
      </c>
      <c r="P52" s="38"/>
      <c r="Q52" s="29"/>
    </row>
    <row r="53" spans="1:17">
      <c r="A53" s="3" t="s">
        <v>68</v>
      </c>
      <c r="B53" s="3">
        <v>606003</v>
      </c>
      <c r="C53" s="29">
        <f t="shared" si="1"/>
        <v>41691</v>
      </c>
      <c r="D53" s="29">
        <f>VLOOKUP(A53,Sheet2!$A$6:$C$212,2,0)</f>
        <v>28154</v>
      </c>
      <c r="E53" s="29">
        <f>VLOOKUP(A53,Sheet2!$A$6:$C$212,3,0)</f>
        <v>13537</v>
      </c>
      <c r="F53" s="31">
        <v>1150</v>
      </c>
      <c r="G53" s="31">
        <v>1950</v>
      </c>
      <c r="H53" s="3">
        <v>0.6</v>
      </c>
      <c r="I53" s="29">
        <f t="shared" si="2"/>
        <v>5877</v>
      </c>
      <c r="J53" s="29">
        <f t="shared" si="4"/>
        <v>3526</v>
      </c>
      <c r="K53" s="29">
        <f t="shared" si="5"/>
        <v>2351</v>
      </c>
      <c r="L53" s="38">
        <v>3326</v>
      </c>
      <c r="M53" s="38">
        <f t="shared" si="6"/>
        <v>200</v>
      </c>
      <c r="N53" s="38"/>
      <c r="O53" s="38">
        <f t="shared" si="3"/>
        <v>200</v>
      </c>
      <c r="P53" s="38"/>
      <c r="Q53" s="29"/>
    </row>
    <row r="54" spans="1:17">
      <c r="A54" s="3" t="s">
        <v>69</v>
      </c>
      <c r="B54" s="3">
        <v>606004</v>
      </c>
      <c r="C54" s="29">
        <f t="shared" si="1"/>
        <v>33728</v>
      </c>
      <c r="D54" s="29">
        <f>VLOOKUP(A54,Sheet2!$A$6:$C$212,2,0)</f>
        <v>24277</v>
      </c>
      <c r="E54" s="29">
        <f>VLOOKUP(A54,Sheet2!$A$6:$C$212,3,0)</f>
        <v>9451</v>
      </c>
      <c r="F54" s="31">
        <v>1150</v>
      </c>
      <c r="G54" s="31">
        <v>1950</v>
      </c>
      <c r="H54" s="3">
        <v>0.8</v>
      </c>
      <c r="I54" s="29">
        <f t="shared" si="2"/>
        <v>4635</v>
      </c>
      <c r="J54" s="29">
        <f t="shared" si="4"/>
        <v>3708</v>
      </c>
      <c r="K54" s="29">
        <f t="shared" si="5"/>
        <v>927</v>
      </c>
      <c r="L54" s="38">
        <v>3566</v>
      </c>
      <c r="M54" s="38">
        <f t="shared" si="6"/>
        <v>142</v>
      </c>
      <c r="N54" s="38"/>
      <c r="O54" s="38">
        <f t="shared" si="3"/>
        <v>142</v>
      </c>
      <c r="P54" s="38"/>
      <c r="Q54" s="29"/>
    </row>
    <row r="55" spans="1:17">
      <c r="A55" s="3" t="s">
        <v>70</v>
      </c>
      <c r="B55" s="3">
        <v>606005</v>
      </c>
      <c r="C55" s="29">
        <f t="shared" si="1"/>
        <v>51820</v>
      </c>
      <c r="D55" s="29">
        <f>VLOOKUP(A55,Sheet2!$A$6:$C$212,2,0)</f>
        <v>36176</v>
      </c>
      <c r="E55" s="29">
        <f>VLOOKUP(A55,Sheet2!$A$6:$C$212,3,0)</f>
        <v>15644</v>
      </c>
      <c r="F55" s="31">
        <v>1150</v>
      </c>
      <c r="G55" s="31">
        <v>1950</v>
      </c>
      <c r="H55" s="3">
        <v>1</v>
      </c>
      <c r="I55" s="29">
        <f t="shared" si="2"/>
        <v>7211</v>
      </c>
      <c r="J55" s="29">
        <f t="shared" si="4"/>
        <v>7211</v>
      </c>
      <c r="K55" s="29">
        <f t="shared" si="5"/>
        <v>0</v>
      </c>
      <c r="L55" s="38">
        <v>6927</v>
      </c>
      <c r="M55" s="38">
        <f t="shared" si="6"/>
        <v>284</v>
      </c>
      <c r="N55" s="38"/>
      <c r="O55" s="38">
        <f t="shared" si="3"/>
        <v>284</v>
      </c>
      <c r="P55" s="38"/>
      <c r="Q55" s="29"/>
    </row>
    <row r="56" spans="1:17">
      <c r="A56" s="3" t="s">
        <v>71</v>
      </c>
      <c r="B56" s="10">
        <v>606008</v>
      </c>
      <c r="C56" s="29">
        <f t="shared" si="1"/>
        <v>23188</v>
      </c>
      <c r="D56" s="29">
        <f>VLOOKUP(A56,Sheet2!$A$6:$C$212,2,0)</f>
        <v>15908</v>
      </c>
      <c r="E56" s="29">
        <f>VLOOKUP(A56,Sheet2!$A$6:$C$212,3,0)</f>
        <v>7280</v>
      </c>
      <c r="F56" s="31">
        <v>1150</v>
      </c>
      <c r="G56" s="31">
        <v>1950</v>
      </c>
      <c r="H56" s="3">
        <v>0.8</v>
      </c>
      <c r="I56" s="29">
        <f t="shared" si="2"/>
        <v>3249</v>
      </c>
      <c r="J56" s="29">
        <f t="shared" si="4"/>
        <v>2599</v>
      </c>
      <c r="K56" s="29">
        <f t="shared" si="5"/>
        <v>650</v>
      </c>
      <c r="L56" s="38">
        <v>2535</v>
      </c>
      <c r="M56" s="38">
        <f t="shared" si="6"/>
        <v>64</v>
      </c>
      <c r="N56" s="38"/>
      <c r="O56" s="38">
        <f t="shared" si="3"/>
        <v>64</v>
      </c>
      <c r="P56" s="38"/>
      <c r="Q56" s="29"/>
    </row>
    <row r="57" spans="1:17">
      <c r="A57" s="3" t="s">
        <v>72</v>
      </c>
      <c r="B57" s="10">
        <v>606010</v>
      </c>
      <c r="C57" s="29">
        <f t="shared" si="1"/>
        <v>23647</v>
      </c>
      <c r="D57" s="29">
        <f>VLOOKUP(A57,Sheet2!$A$6:$C$212,2,0)</f>
        <v>16695</v>
      </c>
      <c r="E57" s="29">
        <f>VLOOKUP(A57,Sheet2!$A$6:$C$212,3,0)</f>
        <v>6952</v>
      </c>
      <c r="F57" s="31">
        <v>1150</v>
      </c>
      <c r="G57" s="31">
        <v>1950</v>
      </c>
      <c r="H57" s="3">
        <v>1</v>
      </c>
      <c r="I57" s="29">
        <f t="shared" si="2"/>
        <v>3276</v>
      </c>
      <c r="J57" s="29">
        <f t="shared" si="4"/>
        <v>3276</v>
      </c>
      <c r="K57" s="29">
        <f t="shared" si="5"/>
        <v>0</v>
      </c>
      <c r="L57" s="38">
        <v>3183</v>
      </c>
      <c r="M57" s="38">
        <f t="shared" si="6"/>
        <v>93</v>
      </c>
      <c r="N57" s="38"/>
      <c r="O57" s="38">
        <f t="shared" si="3"/>
        <v>93</v>
      </c>
      <c r="P57" s="38"/>
      <c r="Q57" s="29"/>
    </row>
    <row r="58" spans="1:18">
      <c r="A58" s="7" t="s">
        <v>73</v>
      </c>
      <c r="B58" s="7"/>
      <c r="C58" s="27">
        <f t="shared" si="1"/>
        <v>42723</v>
      </c>
      <c r="D58" s="27">
        <f>VLOOKUP(A58,Sheet2!$A$6:$C$212,2,0)</f>
        <v>29114</v>
      </c>
      <c r="E58" s="27">
        <f>VLOOKUP(A58,Sheet2!$A$6:$C$212,3,0)</f>
        <v>13609</v>
      </c>
      <c r="F58" s="28">
        <v>1150</v>
      </c>
      <c r="G58" s="28">
        <v>1950</v>
      </c>
      <c r="H58" s="4">
        <v>1</v>
      </c>
      <c r="I58" s="27">
        <f t="shared" si="2"/>
        <v>6002</v>
      </c>
      <c r="J58" s="27">
        <f t="shared" si="4"/>
        <v>6002</v>
      </c>
      <c r="K58" s="27">
        <f t="shared" si="5"/>
        <v>0</v>
      </c>
      <c r="L58" s="27">
        <v>5823</v>
      </c>
      <c r="M58" s="27">
        <f t="shared" si="6"/>
        <v>179</v>
      </c>
      <c r="N58" s="27"/>
      <c r="O58" s="27">
        <f t="shared" si="3"/>
        <v>179</v>
      </c>
      <c r="P58" s="27"/>
      <c r="Q58" s="27"/>
      <c r="R58">
        <v>1</v>
      </c>
    </row>
    <row r="59" spans="1:17">
      <c r="A59" s="3" t="s">
        <v>73</v>
      </c>
      <c r="B59" s="10">
        <v>606006</v>
      </c>
      <c r="C59" s="29">
        <f t="shared" si="1"/>
        <v>42723</v>
      </c>
      <c r="D59" s="29">
        <f>VLOOKUP(A59,Sheet2!$A$6:$C$212,2,0)</f>
        <v>29114</v>
      </c>
      <c r="E59" s="29">
        <f>VLOOKUP(A59,Sheet2!$A$6:$C$212,3,0)</f>
        <v>13609</v>
      </c>
      <c r="F59" s="31">
        <v>1150</v>
      </c>
      <c r="G59" s="31">
        <v>1950</v>
      </c>
      <c r="H59" s="3">
        <v>1</v>
      </c>
      <c r="I59" s="29">
        <f t="shared" si="2"/>
        <v>6002</v>
      </c>
      <c r="J59" s="29">
        <f t="shared" si="4"/>
        <v>6002</v>
      </c>
      <c r="K59" s="29">
        <f t="shared" si="5"/>
        <v>0</v>
      </c>
      <c r="L59" s="38">
        <v>5823</v>
      </c>
      <c r="M59" s="38">
        <f t="shared" si="6"/>
        <v>179</v>
      </c>
      <c r="N59" s="38"/>
      <c r="O59" s="38">
        <f t="shared" si="3"/>
        <v>179</v>
      </c>
      <c r="P59" s="38"/>
      <c r="Q59" s="29"/>
    </row>
    <row r="60" spans="1:18">
      <c r="A60" s="7" t="s">
        <v>74</v>
      </c>
      <c r="B60" s="7"/>
      <c r="C60" s="27">
        <f t="shared" si="1"/>
        <v>23413</v>
      </c>
      <c r="D60" s="27">
        <f>VLOOKUP(A60,Sheet2!$A$6:$C$212,2,0)</f>
        <v>16771</v>
      </c>
      <c r="E60" s="27">
        <f>VLOOKUP(A60,Sheet2!$A$6:$C$212,3,0)</f>
        <v>6642</v>
      </c>
      <c r="F60" s="28">
        <v>1150</v>
      </c>
      <c r="G60" s="28">
        <v>1950</v>
      </c>
      <c r="H60" s="4">
        <v>0.8</v>
      </c>
      <c r="I60" s="27">
        <f t="shared" si="2"/>
        <v>3224</v>
      </c>
      <c r="J60" s="27">
        <f t="shared" si="4"/>
        <v>2579</v>
      </c>
      <c r="K60" s="27">
        <f t="shared" si="5"/>
        <v>645</v>
      </c>
      <c r="L60" s="27">
        <v>2453</v>
      </c>
      <c r="M60" s="27">
        <f t="shared" si="6"/>
        <v>126</v>
      </c>
      <c r="N60" s="27"/>
      <c r="O60" s="27">
        <f t="shared" si="3"/>
        <v>126</v>
      </c>
      <c r="P60" s="27"/>
      <c r="Q60" s="27"/>
      <c r="R60">
        <v>1</v>
      </c>
    </row>
    <row r="61" spans="1:17">
      <c r="A61" s="3" t="s">
        <v>74</v>
      </c>
      <c r="B61" s="10">
        <v>606007</v>
      </c>
      <c r="C61" s="29">
        <f t="shared" si="1"/>
        <v>23413</v>
      </c>
      <c r="D61" s="29">
        <f>VLOOKUP(A61,Sheet2!$A$6:$C$212,2,0)</f>
        <v>16771</v>
      </c>
      <c r="E61" s="29">
        <f>VLOOKUP(A61,Sheet2!$A$6:$C$212,3,0)</f>
        <v>6642</v>
      </c>
      <c r="F61" s="31">
        <v>1150</v>
      </c>
      <c r="G61" s="31">
        <v>1950</v>
      </c>
      <c r="H61" s="3">
        <v>0.8</v>
      </c>
      <c r="I61" s="29">
        <f t="shared" si="2"/>
        <v>3224</v>
      </c>
      <c r="J61" s="29">
        <f t="shared" si="4"/>
        <v>2579</v>
      </c>
      <c r="K61" s="29">
        <f t="shared" si="5"/>
        <v>645</v>
      </c>
      <c r="L61" s="38">
        <v>2453</v>
      </c>
      <c r="M61" s="38">
        <f t="shared" si="6"/>
        <v>126</v>
      </c>
      <c r="N61" s="38"/>
      <c r="O61" s="38">
        <f t="shared" si="3"/>
        <v>126</v>
      </c>
      <c r="P61" s="38"/>
      <c r="Q61" s="29"/>
    </row>
    <row r="62" spans="1:18">
      <c r="A62" s="7" t="s">
        <v>75</v>
      </c>
      <c r="B62" s="33"/>
      <c r="C62" s="27">
        <f t="shared" si="1"/>
        <v>39061</v>
      </c>
      <c r="D62" s="27">
        <f>VLOOKUP(A62,Sheet2!$A$6:$C$212,2,0)</f>
        <v>27616</v>
      </c>
      <c r="E62" s="27">
        <f>VLOOKUP(A62,Sheet2!$A$6:$C$212,3,0)</f>
        <v>11445</v>
      </c>
      <c r="F62" s="28">
        <v>1150</v>
      </c>
      <c r="G62" s="28">
        <v>1950</v>
      </c>
      <c r="H62" s="4">
        <v>0.8</v>
      </c>
      <c r="I62" s="27">
        <f t="shared" si="2"/>
        <v>5408</v>
      </c>
      <c r="J62" s="27">
        <f t="shared" si="4"/>
        <v>4326</v>
      </c>
      <c r="K62" s="27">
        <f t="shared" si="5"/>
        <v>1082</v>
      </c>
      <c r="L62" s="27">
        <v>4123</v>
      </c>
      <c r="M62" s="27">
        <f t="shared" si="6"/>
        <v>203</v>
      </c>
      <c r="N62" s="27"/>
      <c r="O62" s="27">
        <f t="shared" si="3"/>
        <v>203</v>
      </c>
      <c r="P62" s="27"/>
      <c r="Q62" s="27"/>
      <c r="R62">
        <v>1</v>
      </c>
    </row>
    <row r="63" spans="1:17">
      <c r="A63" s="3" t="s">
        <v>75</v>
      </c>
      <c r="B63" s="10">
        <v>606009</v>
      </c>
      <c r="C63" s="29">
        <f t="shared" si="1"/>
        <v>39061</v>
      </c>
      <c r="D63" s="29">
        <f>VLOOKUP(A63,Sheet2!$A$6:$C$212,2,0)</f>
        <v>27616</v>
      </c>
      <c r="E63" s="29">
        <f>VLOOKUP(A63,Sheet2!$A$6:$C$212,3,0)</f>
        <v>11445</v>
      </c>
      <c r="F63" s="31">
        <v>1150</v>
      </c>
      <c r="G63" s="31">
        <v>1950</v>
      </c>
      <c r="H63" s="3">
        <v>0.8</v>
      </c>
      <c r="I63" s="29">
        <f t="shared" si="2"/>
        <v>5408</v>
      </c>
      <c r="J63" s="29">
        <f t="shared" si="4"/>
        <v>4326</v>
      </c>
      <c r="K63" s="29">
        <f t="shared" si="5"/>
        <v>1082</v>
      </c>
      <c r="L63" s="38">
        <v>4123</v>
      </c>
      <c r="M63" s="38">
        <f t="shared" si="6"/>
        <v>203</v>
      </c>
      <c r="N63" s="38"/>
      <c r="O63" s="38">
        <f t="shared" si="3"/>
        <v>203</v>
      </c>
      <c r="P63" s="38"/>
      <c r="Q63" s="29"/>
    </row>
    <row r="64" spans="1:18">
      <c r="A64" s="7" t="s">
        <v>76</v>
      </c>
      <c r="B64" s="33"/>
      <c r="C64" s="27">
        <f t="shared" si="1"/>
        <v>23391</v>
      </c>
      <c r="D64" s="27">
        <f>VLOOKUP(A64,Sheet2!$A$6:$C$212,2,0)</f>
        <v>16437</v>
      </c>
      <c r="E64" s="27">
        <f>VLOOKUP(A64,Sheet2!$A$6:$C$212,3,0)</f>
        <v>6954</v>
      </c>
      <c r="F64" s="28">
        <v>1150</v>
      </c>
      <c r="G64" s="28">
        <v>1950</v>
      </c>
      <c r="H64" s="4">
        <v>1</v>
      </c>
      <c r="I64" s="27">
        <f t="shared" si="2"/>
        <v>3246</v>
      </c>
      <c r="J64" s="27">
        <f t="shared" si="4"/>
        <v>3246</v>
      </c>
      <c r="K64" s="27">
        <f t="shared" si="5"/>
        <v>0</v>
      </c>
      <c r="L64" s="27">
        <v>3049</v>
      </c>
      <c r="M64" s="27">
        <f t="shared" si="6"/>
        <v>197</v>
      </c>
      <c r="N64" s="27"/>
      <c r="O64" s="27">
        <f t="shared" si="3"/>
        <v>197</v>
      </c>
      <c r="P64" s="27"/>
      <c r="Q64" s="27"/>
      <c r="R64">
        <v>1</v>
      </c>
    </row>
    <row r="65" spans="1:17">
      <c r="A65" s="3" t="s">
        <v>76</v>
      </c>
      <c r="B65" s="10">
        <v>606011</v>
      </c>
      <c r="C65" s="29">
        <f t="shared" si="1"/>
        <v>23391</v>
      </c>
      <c r="D65" s="29">
        <f>VLOOKUP(A65,Sheet2!$A$6:$C$212,2,0)</f>
        <v>16437</v>
      </c>
      <c r="E65" s="29">
        <f>VLOOKUP(A65,Sheet2!$A$6:$C$212,3,0)</f>
        <v>6954</v>
      </c>
      <c r="F65" s="31">
        <v>1150</v>
      </c>
      <c r="G65" s="31">
        <v>1950</v>
      </c>
      <c r="H65" s="3">
        <v>1</v>
      </c>
      <c r="I65" s="29">
        <f t="shared" si="2"/>
        <v>3246</v>
      </c>
      <c r="J65" s="29">
        <f t="shared" si="4"/>
        <v>3246</v>
      </c>
      <c r="K65" s="29">
        <f t="shared" si="5"/>
        <v>0</v>
      </c>
      <c r="L65" s="38">
        <v>3049</v>
      </c>
      <c r="M65" s="38">
        <f t="shared" si="6"/>
        <v>197</v>
      </c>
      <c r="N65" s="38"/>
      <c r="O65" s="38">
        <f t="shared" si="3"/>
        <v>197</v>
      </c>
      <c r="P65" s="38"/>
      <c r="Q65" s="29"/>
    </row>
    <row r="66" spans="1:18">
      <c r="A66" s="7" t="s">
        <v>77</v>
      </c>
      <c r="B66" s="7"/>
      <c r="C66" s="27">
        <f t="shared" si="1"/>
        <v>195441</v>
      </c>
      <c r="D66" s="27">
        <f>SUM(D67:D70)</f>
        <v>140952</v>
      </c>
      <c r="E66" s="27">
        <f>SUM(E67:E70)</f>
        <v>54489</v>
      </c>
      <c r="F66" s="28">
        <v>1150</v>
      </c>
      <c r="G66" s="28">
        <v>1950</v>
      </c>
      <c r="H66" s="4" t="s">
        <v>20</v>
      </c>
      <c r="I66" s="27">
        <f t="shared" si="2"/>
        <v>26835</v>
      </c>
      <c r="J66" s="27">
        <f>SUM(J67:J70)</f>
        <v>21368</v>
      </c>
      <c r="K66" s="27">
        <f t="shared" ref="K66:N66" si="9">SUM(K67:K70)</f>
        <v>5467</v>
      </c>
      <c r="L66" s="27">
        <f t="shared" si="9"/>
        <v>20208</v>
      </c>
      <c r="M66" s="27">
        <f t="shared" si="9"/>
        <v>2473</v>
      </c>
      <c r="N66" s="27">
        <f t="shared" si="9"/>
        <v>-1852</v>
      </c>
      <c r="O66" s="27">
        <f t="shared" si="3"/>
        <v>621</v>
      </c>
      <c r="P66" s="27">
        <f>SUM(P67:P70)</f>
        <v>-1313</v>
      </c>
      <c r="Q66" s="27"/>
      <c r="R66">
        <v>1</v>
      </c>
    </row>
    <row r="67" spans="1:17">
      <c r="A67" s="6" t="s">
        <v>78</v>
      </c>
      <c r="B67" s="10">
        <v>607001</v>
      </c>
      <c r="C67" s="29">
        <f t="shared" si="1"/>
        <v>22370</v>
      </c>
      <c r="D67" s="29">
        <f>VLOOKUP(A67,Sheet2!$A$6:$C$212,2,0)</f>
        <v>12384</v>
      </c>
      <c r="E67" s="29">
        <f>VLOOKUP(A67,Sheet2!$A$6:$C$212,3,0)</f>
        <v>9986</v>
      </c>
      <c r="F67" s="31">
        <v>1150</v>
      </c>
      <c r="G67" s="31">
        <v>1950</v>
      </c>
      <c r="H67" s="3">
        <v>0.6</v>
      </c>
      <c r="I67" s="29">
        <f t="shared" si="2"/>
        <v>3371</v>
      </c>
      <c r="J67" s="29">
        <f t="shared" si="4"/>
        <v>2023</v>
      </c>
      <c r="K67" s="29">
        <f t="shared" si="5"/>
        <v>1348</v>
      </c>
      <c r="L67" s="38">
        <v>0</v>
      </c>
      <c r="M67" s="38">
        <f t="shared" si="6"/>
        <v>2023</v>
      </c>
      <c r="N67" s="38">
        <v>-1852</v>
      </c>
      <c r="O67" s="38">
        <f t="shared" si="3"/>
        <v>171</v>
      </c>
      <c r="P67" s="38"/>
      <c r="Q67" s="29"/>
    </row>
    <row r="68" spans="1:17">
      <c r="A68" s="3" t="s">
        <v>79</v>
      </c>
      <c r="B68" s="10">
        <v>607002</v>
      </c>
      <c r="C68" s="29">
        <f t="shared" si="1"/>
        <v>77040</v>
      </c>
      <c r="D68" s="29">
        <f>VLOOKUP(A68,Sheet2!$A$6:$C$212,2,0)</f>
        <v>59074</v>
      </c>
      <c r="E68" s="29">
        <f>VLOOKUP(A68,Sheet2!$A$6:$C$212,3,0)</f>
        <v>17966</v>
      </c>
      <c r="F68" s="31">
        <v>1150</v>
      </c>
      <c r="G68" s="31">
        <v>1950</v>
      </c>
      <c r="H68" s="3">
        <v>0.6</v>
      </c>
      <c r="I68" s="29">
        <f t="shared" si="2"/>
        <v>10297</v>
      </c>
      <c r="J68" s="29">
        <f t="shared" si="4"/>
        <v>6178</v>
      </c>
      <c r="K68" s="29">
        <f t="shared" si="5"/>
        <v>4119</v>
      </c>
      <c r="L68" s="38">
        <v>7491</v>
      </c>
      <c r="M68" s="38">
        <v>0</v>
      </c>
      <c r="N68" s="38"/>
      <c r="O68" s="38">
        <f t="shared" si="3"/>
        <v>0</v>
      </c>
      <c r="P68" s="38">
        <v>-1313</v>
      </c>
      <c r="Q68" s="29"/>
    </row>
    <row r="69" spans="1:17">
      <c r="A69" s="3" t="s">
        <v>80</v>
      </c>
      <c r="B69" s="10">
        <v>607003</v>
      </c>
      <c r="C69" s="29">
        <f t="shared" si="1"/>
        <v>42332</v>
      </c>
      <c r="D69" s="29">
        <f>VLOOKUP(A69,Sheet2!$A$6:$C$212,2,0)</f>
        <v>29859</v>
      </c>
      <c r="E69" s="29">
        <f>VLOOKUP(A69,Sheet2!$A$6:$C$212,3,0)</f>
        <v>12473</v>
      </c>
      <c r="F69" s="31">
        <v>1150</v>
      </c>
      <c r="G69" s="31">
        <v>1950</v>
      </c>
      <c r="H69" s="3">
        <v>1</v>
      </c>
      <c r="I69" s="29">
        <f t="shared" si="2"/>
        <v>5866</v>
      </c>
      <c r="J69" s="29">
        <f t="shared" si="4"/>
        <v>5866</v>
      </c>
      <c r="K69" s="29">
        <f t="shared" si="5"/>
        <v>0</v>
      </c>
      <c r="L69" s="38">
        <v>5743</v>
      </c>
      <c r="M69" s="38">
        <f t="shared" si="6"/>
        <v>123</v>
      </c>
      <c r="N69" s="38"/>
      <c r="O69" s="38">
        <f t="shared" si="3"/>
        <v>123</v>
      </c>
      <c r="P69" s="38"/>
      <c r="Q69" s="29"/>
    </row>
    <row r="70" spans="1:17">
      <c r="A70" s="3" t="s">
        <v>81</v>
      </c>
      <c r="B70" s="10">
        <v>607004</v>
      </c>
      <c r="C70" s="29">
        <f t="shared" si="1"/>
        <v>53699</v>
      </c>
      <c r="D70" s="29">
        <f>VLOOKUP(A70,Sheet2!$A$6:$C$212,2,0)</f>
        <v>39635</v>
      </c>
      <c r="E70" s="29">
        <f>VLOOKUP(A70,Sheet2!$A$6:$C$212,3,0)</f>
        <v>14064</v>
      </c>
      <c r="F70" s="31">
        <v>1150</v>
      </c>
      <c r="G70" s="31">
        <v>1950</v>
      </c>
      <c r="H70" s="3">
        <v>1</v>
      </c>
      <c r="I70" s="29">
        <f t="shared" si="2"/>
        <v>7301</v>
      </c>
      <c r="J70" s="29">
        <f t="shared" si="4"/>
        <v>7301</v>
      </c>
      <c r="K70" s="29">
        <f t="shared" si="5"/>
        <v>0</v>
      </c>
      <c r="L70" s="38">
        <v>6974</v>
      </c>
      <c r="M70" s="38">
        <f t="shared" si="6"/>
        <v>327</v>
      </c>
      <c r="N70" s="38"/>
      <c r="O70" s="38">
        <f t="shared" si="3"/>
        <v>327</v>
      </c>
      <c r="P70" s="38"/>
      <c r="Q70" s="29"/>
    </row>
    <row r="71" spans="1:18">
      <c r="A71" s="7" t="s">
        <v>82</v>
      </c>
      <c r="B71" s="7"/>
      <c r="C71" s="27">
        <f t="shared" ref="C71:C134" si="10">D71+E71</f>
        <v>93635</v>
      </c>
      <c r="D71" s="27">
        <f>VLOOKUP(A71,Sheet2!$A$6:$C$212,2,0)</f>
        <v>65821</v>
      </c>
      <c r="E71" s="27">
        <f>VLOOKUP(A71,Sheet2!$A$6:$C$212,3,0)</f>
        <v>27814</v>
      </c>
      <c r="F71" s="28">
        <v>1150</v>
      </c>
      <c r="G71" s="28">
        <v>1950</v>
      </c>
      <c r="H71" s="4">
        <v>1</v>
      </c>
      <c r="I71" s="27">
        <f t="shared" ref="I71:I134" si="11">ROUND((D71*F71+E71*G71)/10000,0)</f>
        <v>12993</v>
      </c>
      <c r="J71" s="27">
        <f t="shared" si="4"/>
        <v>12993</v>
      </c>
      <c r="K71" s="27">
        <f t="shared" si="5"/>
        <v>0</v>
      </c>
      <c r="L71" s="27">
        <v>12756</v>
      </c>
      <c r="M71" s="27">
        <f t="shared" si="6"/>
        <v>237</v>
      </c>
      <c r="N71" s="27"/>
      <c r="O71" s="27">
        <f t="shared" ref="O71:O134" si="12">M71+N71</f>
        <v>237</v>
      </c>
      <c r="P71" s="27"/>
      <c r="Q71" s="27"/>
      <c r="R71">
        <v>1</v>
      </c>
    </row>
    <row r="72" spans="1:17">
      <c r="A72" s="3" t="s">
        <v>82</v>
      </c>
      <c r="B72" s="10">
        <v>607005</v>
      </c>
      <c r="C72" s="29">
        <f t="shared" si="10"/>
        <v>93635</v>
      </c>
      <c r="D72" s="29">
        <f>VLOOKUP(A72,Sheet2!$A$6:$C$212,2,0)</f>
        <v>65821</v>
      </c>
      <c r="E72" s="29">
        <f>VLOOKUP(A72,Sheet2!$A$6:$C$212,3,0)</f>
        <v>27814</v>
      </c>
      <c r="F72" s="31">
        <v>1150</v>
      </c>
      <c r="G72" s="31">
        <v>1950</v>
      </c>
      <c r="H72" s="3">
        <v>1</v>
      </c>
      <c r="I72" s="29">
        <f t="shared" si="11"/>
        <v>12993</v>
      </c>
      <c r="J72" s="29">
        <f t="shared" ref="J72:J135" si="13">ROUND((F72*D72*H72+G72*E72*H72)/10000,0)</f>
        <v>12993</v>
      </c>
      <c r="K72" s="29">
        <f t="shared" ref="K72:K135" si="14">I72-J72</f>
        <v>0</v>
      </c>
      <c r="L72" s="38">
        <v>12756</v>
      </c>
      <c r="M72" s="38">
        <f t="shared" ref="M72:M133" si="15">J72-L72</f>
        <v>237</v>
      </c>
      <c r="N72" s="38"/>
      <c r="O72" s="38">
        <f t="shared" si="12"/>
        <v>237</v>
      </c>
      <c r="P72" s="38"/>
      <c r="Q72" s="29"/>
    </row>
    <row r="73" spans="1:18">
      <c r="A73" s="7" t="s">
        <v>83</v>
      </c>
      <c r="B73" s="7"/>
      <c r="C73" s="27">
        <f t="shared" si="10"/>
        <v>87846</v>
      </c>
      <c r="D73" s="27">
        <f>VLOOKUP(A73,Sheet2!$A$6:$C$212,2,0)</f>
        <v>63204</v>
      </c>
      <c r="E73" s="27">
        <f>VLOOKUP(A73,Sheet2!$A$6:$C$212,3,0)</f>
        <v>24642</v>
      </c>
      <c r="F73" s="28">
        <v>1150</v>
      </c>
      <c r="G73" s="28">
        <v>1950</v>
      </c>
      <c r="H73" s="4">
        <v>1</v>
      </c>
      <c r="I73" s="27">
        <f t="shared" si="11"/>
        <v>12074</v>
      </c>
      <c r="J73" s="27">
        <f t="shared" si="13"/>
        <v>12074</v>
      </c>
      <c r="K73" s="27">
        <f t="shared" si="14"/>
        <v>0</v>
      </c>
      <c r="L73" s="27">
        <v>12096</v>
      </c>
      <c r="M73" s="27">
        <v>0</v>
      </c>
      <c r="N73" s="27"/>
      <c r="O73" s="27">
        <f t="shared" si="12"/>
        <v>0</v>
      </c>
      <c r="P73" s="27">
        <v>-22</v>
      </c>
      <c r="Q73" s="27"/>
      <c r="R73">
        <v>1</v>
      </c>
    </row>
    <row r="74" spans="1:17">
      <c r="A74" s="3" t="s">
        <v>83</v>
      </c>
      <c r="B74" s="10">
        <v>607006</v>
      </c>
      <c r="C74" s="29">
        <f t="shared" si="10"/>
        <v>87846</v>
      </c>
      <c r="D74" s="29">
        <f>VLOOKUP(A74,Sheet2!$A$6:$C$212,2,0)</f>
        <v>63204</v>
      </c>
      <c r="E74" s="29">
        <f>VLOOKUP(A74,Sheet2!$A$6:$C$212,3,0)</f>
        <v>24642</v>
      </c>
      <c r="F74" s="31">
        <v>1150</v>
      </c>
      <c r="G74" s="31">
        <v>1950</v>
      </c>
      <c r="H74" s="3">
        <v>1</v>
      </c>
      <c r="I74" s="29">
        <f t="shared" si="11"/>
        <v>12074</v>
      </c>
      <c r="J74" s="29">
        <f t="shared" si="13"/>
        <v>12074</v>
      </c>
      <c r="K74" s="29">
        <f t="shared" si="14"/>
        <v>0</v>
      </c>
      <c r="L74" s="38">
        <v>12096</v>
      </c>
      <c r="M74" s="38">
        <v>0</v>
      </c>
      <c r="N74" s="38"/>
      <c r="O74" s="38">
        <f t="shared" si="12"/>
        <v>0</v>
      </c>
      <c r="P74" s="38">
        <v>-22</v>
      </c>
      <c r="Q74" s="29"/>
    </row>
    <row r="75" spans="1:18">
      <c r="A75" s="7" t="s">
        <v>84</v>
      </c>
      <c r="B75" s="33"/>
      <c r="C75" s="27">
        <f t="shared" si="10"/>
        <v>40505</v>
      </c>
      <c r="D75" s="27">
        <f>VLOOKUP(A75,Sheet2!$A$6:$C$212,2,0)</f>
        <v>30017</v>
      </c>
      <c r="E75" s="27">
        <f>VLOOKUP(A75,Sheet2!$A$6:$C$212,3,0)</f>
        <v>10488</v>
      </c>
      <c r="F75" s="28">
        <v>1150</v>
      </c>
      <c r="G75" s="28">
        <v>1950</v>
      </c>
      <c r="H75" s="4">
        <v>1</v>
      </c>
      <c r="I75" s="27">
        <f t="shared" si="11"/>
        <v>5497</v>
      </c>
      <c r="J75" s="27">
        <f t="shared" si="13"/>
        <v>5497</v>
      </c>
      <c r="K75" s="27">
        <f t="shared" si="14"/>
        <v>0</v>
      </c>
      <c r="L75" s="27">
        <v>5407</v>
      </c>
      <c r="M75" s="27">
        <f t="shared" si="15"/>
        <v>90</v>
      </c>
      <c r="N75" s="27"/>
      <c r="O75" s="27">
        <f t="shared" si="12"/>
        <v>90</v>
      </c>
      <c r="P75" s="27"/>
      <c r="Q75" s="27"/>
      <c r="R75">
        <v>1</v>
      </c>
    </row>
    <row r="76" spans="1:17">
      <c r="A76" s="3" t="s">
        <v>84</v>
      </c>
      <c r="B76" s="10">
        <v>607007</v>
      </c>
      <c r="C76" s="29">
        <f t="shared" si="10"/>
        <v>40505</v>
      </c>
      <c r="D76" s="29">
        <f>VLOOKUP(A76,Sheet2!$A$6:$C$212,2,0)</f>
        <v>30017</v>
      </c>
      <c r="E76" s="29">
        <f>VLOOKUP(A76,Sheet2!$A$6:$C$212,3,0)</f>
        <v>10488</v>
      </c>
      <c r="F76" s="31">
        <v>1150</v>
      </c>
      <c r="G76" s="31">
        <v>1950</v>
      </c>
      <c r="H76" s="3">
        <v>1</v>
      </c>
      <c r="I76" s="29">
        <f t="shared" si="11"/>
        <v>5497</v>
      </c>
      <c r="J76" s="29">
        <f t="shared" si="13"/>
        <v>5497</v>
      </c>
      <c r="K76" s="29">
        <f t="shared" si="14"/>
        <v>0</v>
      </c>
      <c r="L76" s="38">
        <v>5407</v>
      </c>
      <c r="M76" s="38">
        <f t="shared" si="15"/>
        <v>90</v>
      </c>
      <c r="N76" s="38"/>
      <c r="O76" s="38">
        <f t="shared" si="12"/>
        <v>90</v>
      </c>
      <c r="P76" s="38"/>
      <c r="Q76" s="29"/>
    </row>
    <row r="77" spans="1:18">
      <c r="A77" s="7" t="s">
        <v>85</v>
      </c>
      <c r="B77" s="7"/>
      <c r="C77" s="27">
        <f t="shared" si="10"/>
        <v>146098</v>
      </c>
      <c r="D77" s="27">
        <f>SUM(D78:D82)</f>
        <v>103216</v>
      </c>
      <c r="E77" s="27">
        <f>SUM(E78:E82)</f>
        <v>42882</v>
      </c>
      <c r="F77" s="28">
        <v>1150</v>
      </c>
      <c r="G77" s="28">
        <v>1950</v>
      </c>
      <c r="H77" s="4" t="s">
        <v>20</v>
      </c>
      <c r="I77" s="27">
        <f>SUM(I78:I82)</f>
        <v>20231</v>
      </c>
      <c r="J77" s="27">
        <f>SUM(J78:J82)</f>
        <v>19510</v>
      </c>
      <c r="K77" s="27">
        <f t="shared" si="14"/>
        <v>721</v>
      </c>
      <c r="L77" s="27">
        <v>18421</v>
      </c>
      <c r="M77" s="27">
        <f t="shared" si="15"/>
        <v>1089</v>
      </c>
      <c r="N77" s="27"/>
      <c r="O77" s="27">
        <f t="shared" si="12"/>
        <v>1089</v>
      </c>
      <c r="P77" s="27"/>
      <c r="Q77" s="27"/>
      <c r="R77">
        <v>1</v>
      </c>
    </row>
    <row r="78" spans="1:17">
      <c r="A78" s="6" t="s">
        <v>86</v>
      </c>
      <c r="B78" s="10">
        <v>608001</v>
      </c>
      <c r="C78" s="29">
        <f t="shared" si="10"/>
        <v>9403</v>
      </c>
      <c r="D78" s="29">
        <f>VLOOKUP(A78,Sheet2!$A$6:$C$212,2,0)</f>
        <v>384</v>
      </c>
      <c r="E78" s="29">
        <f>VLOOKUP(A78,Sheet2!$A$6:$C$212,3,0)</f>
        <v>9019</v>
      </c>
      <c r="F78" s="31">
        <v>1150</v>
      </c>
      <c r="G78" s="31">
        <v>1950</v>
      </c>
      <c r="H78" s="3">
        <v>0.6</v>
      </c>
      <c r="I78" s="29">
        <f t="shared" si="11"/>
        <v>1803</v>
      </c>
      <c r="J78" s="29">
        <f t="shared" si="13"/>
        <v>1082</v>
      </c>
      <c r="K78" s="29">
        <f t="shared" si="14"/>
        <v>721</v>
      </c>
      <c r="L78" s="38">
        <v>973</v>
      </c>
      <c r="M78" s="38">
        <f t="shared" si="15"/>
        <v>109</v>
      </c>
      <c r="N78" s="38"/>
      <c r="O78" s="38">
        <f t="shared" si="12"/>
        <v>109</v>
      </c>
      <c r="P78" s="38"/>
      <c r="Q78" s="29"/>
    </row>
    <row r="79" spans="1:17">
      <c r="A79" s="3" t="s">
        <v>87</v>
      </c>
      <c r="B79" s="10">
        <v>608002</v>
      </c>
      <c r="C79" s="29">
        <f t="shared" si="10"/>
        <v>42415</v>
      </c>
      <c r="D79" s="29">
        <f>VLOOKUP(A79,Sheet2!$A$6:$C$212,2,0)</f>
        <v>33332</v>
      </c>
      <c r="E79" s="29">
        <f>VLOOKUP(A79,Sheet2!$A$6:$C$212,3,0)</f>
        <v>9083</v>
      </c>
      <c r="F79" s="31">
        <v>1150</v>
      </c>
      <c r="G79" s="31">
        <v>1950</v>
      </c>
      <c r="H79" s="3">
        <v>1</v>
      </c>
      <c r="I79" s="29">
        <f t="shared" si="11"/>
        <v>5604</v>
      </c>
      <c r="J79" s="29">
        <f t="shared" si="13"/>
        <v>5604</v>
      </c>
      <c r="K79" s="29">
        <f t="shared" si="14"/>
        <v>0</v>
      </c>
      <c r="L79" s="38">
        <v>5374</v>
      </c>
      <c r="M79" s="38">
        <f t="shared" si="15"/>
        <v>230</v>
      </c>
      <c r="N79" s="38"/>
      <c r="O79" s="38">
        <f t="shared" si="12"/>
        <v>230</v>
      </c>
      <c r="P79" s="38"/>
      <c r="Q79" s="29"/>
    </row>
    <row r="80" spans="1:17">
      <c r="A80" s="6" t="s">
        <v>88</v>
      </c>
      <c r="B80" s="10">
        <v>608004</v>
      </c>
      <c r="C80" s="29">
        <f t="shared" si="10"/>
        <v>55576</v>
      </c>
      <c r="D80" s="29">
        <f>VLOOKUP(A80,Sheet2!$A$6:$C$212,2,0)</f>
        <v>41658</v>
      </c>
      <c r="E80" s="29">
        <f>VLOOKUP(A80,Sheet2!$A$6:$C$212,3,0)</f>
        <v>13918</v>
      </c>
      <c r="F80" s="31">
        <v>1150</v>
      </c>
      <c r="G80" s="31">
        <v>1950</v>
      </c>
      <c r="H80" s="3">
        <v>1</v>
      </c>
      <c r="I80" s="29">
        <f t="shared" si="11"/>
        <v>7505</v>
      </c>
      <c r="J80" s="29">
        <f t="shared" si="13"/>
        <v>7505</v>
      </c>
      <c r="K80" s="29">
        <f t="shared" si="14"/>
        <v>0</v>
      </c>
      <c r="L80" s="38">
        <v>6955</v>
      </c>
      <c r="M80" s="38">
        <f t="shared" si="15"/>
        <v>550</v>
      </c>
      <c r="N80" s="38"/>
      <c r="O80" s="38">
        <f t="shared" si="12"/>
        <v>550</v>
      </c>
      <c r="P80" s="38"/>
      <c r="Q80" s="29"/>
    </row>
    <row r="81" spans="1:17">
      <c r="A81" s="3" t="s">
        <v>89</v>
      </c>
      <c r="B81" s="10">
        <v>608005</v>
      </c>
      <c r="C81" s="29">
        <f t="shared" si="10"/>
        <v>20787</v>
      </c>
      <c r="D81" s="29">
        <f>VLOOKUP(A81,Sheet2!$A$6:$C$212,2,0)</f>
        <v>14850</v>
      </c>
      <c r="E81" s="29">
        <f>VLOOKUP(A81,Sheet2!$A$6:$C$212,3,0)</f>
        <v>5937</v>
      </c>
      <c r="F81" s="31">
        <v>1150</v>
      </c>
      <c r="G81" s="31">
        <v>1950</v>
      </c>
      <c r="H81" s="3">
        <v>1</v>
      </c>
      <c r="I81" s="29">
        <f t="shared" si="11"/>
        <v>2865</v>
      </c>
      <c r="J81" s="29">
        <f t="shared" si="13"/>
        <v>2865</v>
      </c>
      <c r="K81" s="29">
        <f t="shared" si="14"/>
        <v>0</v>
      </c>
      <c r="L81" s="38">
        <v>2771</v>
      </c>
      <c r="M81" s="38">
        <f t="shared" si="15"/>
        <v>94</v>
      </c>
      <c r="N81" s="38"/>
      <c r="O81" s="38">
        <f t="shared" si="12"/>
        <v>94</v>
      </c>
      <c r="P81" s="38"/>
      <c r="Q81" s="29"/>
    </row>
    <row r="82" spans="1:17">
      <c r="A82" s="3" t="s">
        <v>90</v>
      </c>
      <c r="B82" s="10">
        <v>608006</v>
      </c>
      <c r="C82" s="29">
        <f t="shared" si="10"/>
        <v>17917</v>
      </c>
      <c r="D82" s="29">
        <f>VLOOKUP(A82,Sheet2!$A$6:$C$212,2,0)</f>
        <v>12992</v>
      </c>
      <c r="E82" s="29">
        <f>VLOOKUP(A82,Sheet2!$A$6:$C$212,3,0)</f>
        <v>4925</v>
      </c>
      <c r="F82" s="31">
        <v>1150</v>
      </c>
      <c r="G82" s="31">
        <v>1950</v>
      </c>
      <c r="H82" s="3">
        <v>1</v>
      </c>
      <c r="I82" s="29">
        <f t="shared" si="11"/>
        <v>2454</v>
      </c>
      <c r="J82" s="29">
        <f t="shared" si="13"/>
        <v>2454</v>
      </c>
      <c r="K82" s="29">
        <f t="shared" si="14"/>
        <v>0</v>
      </c>
      <c r="L82" s="38">
        <v>2348</v>
      </c>
      <c r="M82" s="38">
        <f t="shared" si="15"/>
        <v>106</v>
      </c>
      <c r="N82" s="38"/>
      <c r="O82" s="38">
        <f t="shared" si="12"/>
        <v>106</v>
      </c>
      <c r="P82" s="38"/>
      <c r="Q82" s="29"/>
    </row>
    <row r="83" spans="1:18">
      <c r="A83" s="7" t="s">
        <v>91</v>
      </c>
      <c r="B83" s="33"/>
      <c r="C83" s="27">
        <f t="shared" si="10"/>
        <v>41747</v>
      </c>
      <c r="D83" s="27">
        <f>VLOOKUP(A83,Sheet2!$A$6:$C$212,2,0)</f>
        <v>29403</v>
      </c>
      <c r="E83" s="27">
        <f>VLOOKUP(A83,Sheet2!$A$6:$C$212,3,0)</f>
        <v>12344</v>
      </c>
      <c r="F83" s="28">
        <v>1150</v>
      </c>
      <c r="G83" s="28">
        <v>1950</v>
      </c>
      <c r="H83" s="4">
        <v>1</v>
      </c>
      <c r="I83" s="27">
        <f t="shared" si="11"/>
        <v>5788</v>
      </c>
      <c r="J83" s="27">
        <f t="shared" si="13"/>
        <v>5788</v>
      </c>
      <c r="K83" s="27">
        <f t="shared" si="14"/>
        <v>0</v>
      </c>
      <c r="L83" s="27">
        <v>5614</v>
      </c>
      <c r="M83" s="27">
        <f t="shared" si="15"/>
        <v>174</v>
      </c>
      <c r="N83" s="27"/>
      <c r="O83" s="27">
        <f t="shared" si="12"/>
        <v>174</v>
      </c>
      <c r="P83" s="27"/>
      <c r="Q83" s="27"/>
      <c r="R83">
        <v>1</v>
      </c>
    </row>
    <row r="84" spans="1:17">
      <c r="A84" s="3" t="s">
        <v>91</v>
      </c>
      <c r="B84" s="10">
        <v>608007</v>
      </c>
      <c r="C84" s="29">
        <f t="shared" si="10"/>
        <v>41747</v>
      </c>
      <c r="D84" s="29">
        <f>VLOOKUP(A84,Sheet2!$A$6:$C$212,2,0)</f>
        <v>29403</v>
      </c>
      <c r="E84" s="29">
        <f>VLOOKUP(A84,Sheet2!$A$6:$C$212,3,0)</f>
        <v>12344</v>
      </c>
      <c r="F84" s="31">
        <v>1150</v>
      </c>
      <c r="G84" s="31">
        <v>1950</v>
      </c>
      <c r="H84" s="3">
        <v>1</v>
      </c>
      <c r="I84" s="29">
        <f t="shared" si="11"/>
        <v>5788</v>
      </c>
      <c r="J84" s="29">
        <f t="shared" si="13"/>
        <v>5788</v>
      </c>
      <c r="K84" s="29">
        <f t="shared" si="14"/>
        <v>0</v>
      </c>
      <c r="L84" s="38">
        <v>5614</v>
      </c>
      <c r="M84" s="38">
        <f t="shared" si="15"/>
        <v>174</v>
      </c>
      <c r="N84" s="38"/>
      <c r="O84" s="38">
        <f t="shared" si="12"/>
        <v>174</v>
      </c>
      <c r="P84" s="38"/>
      <c r="Q84" s="29"/>
    </row>
    <row r="85" spans="1:18">
      <c r="A85" s="7" t="s">
        <v>92</v>
      </c>
      <c r="B85" s="7"/>
      <c r="C85" s="27">
        <f t="shared" si="10"/>
        <v>95309</v>
      </c>
      <c r="D85" s="27">
        <f>VLOOKUP(A85,Sheet2!$A$6:$C$212,2,0)</f>
        <v>68781</v>
      </c>
      <c r="E85" s="27">
        <f>VLOOKUP(A85,Sheet2!$A$6:$C$212,3,0)</f>
        <v>26528</v>
      </c>
      <c r="F85" s="28">
        <v>1150</v>
      </c>
      <c r="G85" s="28">
        <v>1950</v>
      </c>
      <c r="H85" s="4">
        <v>1</v>
      </c>
      <c r="I85" s="27">
        <f t="shared" si="11"/>
        <v>13083</v>
      </c>
      <c r="J85" s="27">
        <f t="shared" si="13"/>
        <v>13083</v>
      </c>
      <c r="K85" s="27">
        <f t="shared" si="14"/>
        <v>0</v>
      </c>
      <c r="L85" s="27">
        <v>12550</v>
      </c>
      <c r="M85" s="27">
        <f t="shared" si="15"/>
        <v>533</v>
      </c>
      <c r="N85" s="27"/>
      <c r="O85" s="27">
        <f t="shared" si="12"/>
        <v>533</v>
      </c>
      <c r="P85" s="27"/>
      <c r="Q85" s="27"/>
      <c r="R85">
        <v>1</v>
      </c>
    </row>
    <row r="86" spans="1:17">
      <c r="A86" s="3" t="s">
        <v>92</v>
      </c>
      <c r="B86" s="10">
        <v>608003</v>
      </c>
      <c r="C86" s="29">
        <f t="shared" si="10"/>
        <v>95309</v>
      </c>
      <c r="D86" s="29">
        <f>VLOOKUP(A86,Sheet2!$A$6:$C$212,2,0)</f>
        <v>68781</v>
      </c>
      <c r="E86" s="29">
        <f>VLOOKUP(A86,Sheet2!$A$6:$C$212,3,0)</f>
        <v>26528</v>
      </c>
      <c r="F86" s="31">
        <v>1150</v>
      </c>
      <c r="G86" s="31">
        <v>1950</v>
      </c>
      <c r="H86" s="3">
        <v>1</v>
      </c>
      <c r="I86" s="29">
        <f t="shared" si="11"/>
        <v>13083</v>
      </c>
      <c r="J86" s="29">
        <f t="shared" si="13"/>
        <v>13083</v>
      </c>
      <c r="K86" s="29">
        <f t="shared" si="14"/>
        <v>0</v>
      </c>
      <c r="L86" s="38">
        <v>12550</v>
      </c>
      <c r="M86" s="38">
        <f t="shared" si="15"/>
        <v>533</v>
      </c>
      <c r="N86" s="38"/>
      <c r="O86" s="38">
        <f t="shared" si="12"/>
        <v>533</v>
      </c>
      <c r="P86" s="38"/>
      <c r="Q86" s="29"/>
    </row>
    <row r="87" spans="1:18">
      <c r="A87" s="7" t="s">
        <v>93</v>
      </c>
      <c r="B87" s="7"/>
      <c r="C87" s="27">
        <f t="shared" si="10"/>
        <v>59654</v>
      </c>
      <c r="D87" s="27">
        <f>VLOOKUP(A87,Sheet2!$A$6:$C$212,2,0)</f>
        <v>42990</v>
      </c>
      <c r="E87" s="27">
        <f>VLOOKUP(A87,Sheet2!$A$6:$C$212,3,0)</f>
        <v>16664</v>
      </c>
      <c r="F87" s="28">
        <v>1150</v>
      </c>
      <c r="G87" s="28">
        <v>1950</v>
      </c>
      <c r="H87" s="4">
        <v>1</v>
      </c>
      <c r="I87" s="27">
        <f t="shared" si="11"/>
        <v>8193</v>
      </c>
      <c r="J87" s="27">
        <f t="shared" si="13"/>
        <v>8193</v>
      </c>
      <c r="K87" s="27">
        <f t="shared" si="14"/>
        <v>0</v>
      </c>
      <c r="L87" s="27">
        <v>8095</v>
      </c>
      <c r="M87" s="27">
        <f t="shared" si="15"/>
        <v>98</v>
      </c>
      <c r="N87" s="27"/>
      <c r="O87" s="27">
        <f t="shared" si="12"/>
        <v>98</v>
      </c>
      <c r="P87" s="27"/>
      <c r="Q87" s="27"/>
      <c r="R87">
        <v>1</v>
      </c>
    </row>
    <row r="88" spans="1:17">
      <c r="A88" s="3" t="s">
        <v>93</v>
      </c>
      <c r="B88" s="10">
        <v>608008</v>
      </c>
      <c r="C88" s="29">
        <f t="shared" si="10"/>
        <v>59654</v>
      </c>
      <c r="D88" s="29">
        <f>VLOOKUP(A88,Sheet2!$A$6:$C$212,2,0)</f>
        <v>42990</v>
      </c>
      <c r="E88" s="29">
        <f>VLOOKUP(A88,Sheet2!$A$6:$C$212,3,0)</f>
        <v>16664</v>
      </c>
      <c r="F88" s="31">
        <v>1150</v>
      </c>
      <c r="G88" s="31">
        <v>1950</v>
      </c>
      <c r="H88" s="3">
        <v>1</v>
      </c>
      <c r="I88" s="29">
        <f t="shared" si="11"/>
        <v>8193</v>
      </c>
      <c r="J88" s="29">
        <f t="shared" si="13"/>
        <v>8193</v>
      </c>
      <c r="K88" s="29">
        <f t="shared" si="14"/>
        <v>0</v>
      </c>
      <c r="L88" s="38">
        <v>8095</v>
      </c>
      <c r="M88" s="38">
        <f t="shared" si="15"/>
        <v>98</v>
      </c>
      <c r="N88" s="38"/>
      <c r="O88" s="38">
        <f t="shared" si="12"/>
        <v>98</v>
      </c>
      <c r="P88" s="38"/>
      <c r="Q88" s="29"/>
    </row>
    <row r="89" spans="1:18">
      <c r="A89" s="7" t="s">
        <v>94</v>
      </c>
      <c r="B89" s="7"/>
      <c r="C89" s="27">
        <f t="shared" si="10"/>
        <v>141421</v>
      </c>
      <c r="D89" s="27">
        <f>VLOOKUP(A89,Sheet2!$A$6:$C$212,2,0)</f>
        <v>97203</v>
      </c>
      <c r="E89" s="27">
        <f>VLOOKUP(A89,Sheet2!$A$6:$C$212,3,0)</f>
        <v>44218</v>
      </c>
      <c r="F89" s="28">
        <v>1150</v>
      </c>
      <c r="G89" s="28">
        <v>1950</v>
      </c>
      <c r="H89" s="4">
        <v>1</v>
      </c>
      <c r="I89" s="27">
        <f t="shared" si="11"/>
        <v>19801</v>
      </c>
      <c r="J89" s="27">
        <f t="shared" si="13"/>
        <v>19801</v>
      </c>
      <c r="K89" s="27">
        <f t="shared" si="14"/>
        <v>0</v>
      </c>
      <c r="L89" s="27">
        <v>19609</v>
      </c>
      <c r="M89" s="27">
        <f t="shared" si="15"/>
        <v>192</v>
      </c>
      <c r="N89" s="27"/>
      <c r="O89" s="27">
        <f t="shared" si="12"/>
        <v>192</v>
      </c>
      <c r="P89" s="27"/>
      <c r="Q89" s="27"/>
      <c r="R89">
        <v>1</v>
      </c>
    </row>
    <row r="90" spans="1:17">
      <c r="A90" s="3" t="s">
        <v>94</v>
      </c>
      <c r="B90" s="10">
        <v>608009</v>
      </c>
      <c r="C90" s="29">
        <f t="shared" si="10"/>
        <v>141421</v>
      </c>
      <c r="D90" s="29">
        <f>VLOOKUP(A90,Sheet2!$A$6:$C$212,2,0)</f>
        <v>97203</v>
      </c>
      <c r="E90" s="29">
        <f>VLOOKUP(A90,Sheet2!$A$6:$C$212,3,0)</f>
        <v>44218</v>
      </c>
      <c r="F90" s="31">
        <v>1150</v>
      </c>
      <c r="G90" s="31">
        <v>1950</v>
      </c>
      <c r="H90" s="3">
        <v>1</v>
      </c>
      <c r="I90" s="29">
        <f t="shared" si="11"/>
        <v>19801</v>
      </c>
      <c r="J90" s="29">
        <f t="shared" si="13"/>
        <v>19801</v>
      </c>
      <c r="K90" s="29">
        <f t="shared" si="14"/>
        <v>0</v>
      </c>
      <c r="L90" s="38">
        <v>19609</v>
      </c>
      <c r="M90" s="38">
        <f t="shared" si="15"/>
        <v>192</v>
      </c>
      <c r="N90" s="38"/>
      <c r="O90" s="38">
        <f t="shared" si="12"/>
        <v>192</v>
      </c>
      <c r="P90" s="38"/>
      <c r="Q90" s="29"/>
    </row>
    <row r="91" spans="1:18">
      <c r="A91" s="7" t="s">
        <v>95</v>
      </c>
      <c r="B91" s="7"/>
      <c r="C91" s="27">
        <f t="shared" si="10"/>
        <v>590121</v>
      </c>
      <c r="D91" s="27">
        <f>SUM(D92:D96)</f>
        <v>436076</v>
      </c>
      <c r="E91" s="27">
        <f>SUM(E92:E96)</f>
        <v>154045</v>
      </c>
      <c r="F91" s="28">
        <v>1150</v>
      </c>
      <c r="G91" s="28">
        <v>1950</v>
      </c>
      <c r="H91" s="4" t="s">
        <v>20</v>
      </c>
      <c r="I91" s="27">
        <f t="shared" si="11"/>
        <v>80188</v>
      </c>
      <c r="J91" s="27">
        <f>SUM(J92:J96)</f>
        <v>57575</v>
      </c>
      <c r="K91" s="27">
        <f t="shared" si="14"/>
        <v>22613</v>
      </c>
      <c r="L91" s="27">
        <v>54538</v>
      </c>
      <c r="M91" s="27">
        <f t="shared" si="15"/>
        <v>3037</v>
      </c>
      <c r="N91" s="27"/>
      <c r="O91" s="27">
        <f t="shared" si="12"/>
        <v>3037</v>
      </c>
      <c r="P91" s="27"/>
      <c r="Q91" s="27"/>
      <c r="R91">
        <v>1</v>
      </c>
    </row>
    <row r="92" spans="1:17">
      <c r="A92" s="6" t="s">
        <v>96</v>
      </c>
      <c r="B92" s="10">
        <v>609001</v>
      </c>
      <c r="C92" s="29">
        <f t="shared" si="10"/>
        <v>0</v>
      </c>
      <c r="D92" s="29">
        <f>VLOOKUP(A92,Sheet2!$A$6:$C$212,2,0)</f>
        <v>0</v>
      </c>
      <c r="E92" s="29">
        <f>VLOOKUP(A92,Sheet2!$A$6:$C$212,3,0)</f>
        <v>0</v>
      </c>
      <c r="F92" s="31">
        <v>1150</v>
      </c>
      <c r="G92" s="31">
        <v>1950</v>
      </c>
      <c r="H92" s="3">
        <v>0.6</v>
      </c>
      <c r="I92" s="29">
        <f t="shared" si="11"/>
        <v>0</v>
      </c>
      <c r="J92" s="29">
        <f t="shared" si="13"/>
        <v>0</v>
      </c>
      <c r="K92" s="29">
        <f t="shared" si="14"/>
        <v>0</v>
      </c>
      <c r="L92" s="38">
        <v>0</v>
      </c>
      <c r="M92" s="38">
        <f t="shared" si="15"/>
        <v>0</v>
      </c>
      <c r="N92" s="38"/>
      <c r="O92" s="38">
        <f t="shared" si="12"/>
        <v>0</v>
      </c>
      <c r="P92" s="38"/>
      <c r="Q92" s="29"/>
    </row>
    <row r="93" spans="1:17">
      <c r="A93" s="3" t="s">
        <v>97</v>
      </c>
      <c r="B93" s="10">
        <v>609002</v>
      </c>
      <c r="C93" s="29">
        <f t="shared" si="10"/>
        <v>244345</v>
      </c>
      <c r="D93" s="29">
        <f>VLOOKUP(A93,Sheet2!$A$6:$C$212,2,0)</f>
        <v>184616</v>
      </c>
      <c r="E93" s="29">
        <f>VLOOKUP(A93,Sheet2!$A$6:$C$212,3,0)</f>
        <v>59729</v>
      </c>
      <c r="F93" s="31">
        <v>1150</v>
      </c>
      <c r="G93" s="31">
        <v>1950</v>
      </c>
      <c r="H93" s="3">
        <v>0.6</v>
      </c>
      <c r="I93" s="29">
        <f t="shared" si="11"/>
        <v>32878</v>
      </c>
      <c r="J93" s="29">
        <f t="shared" si="13"/>
        <v>19727</v>
      </c>
      <c r="K93" s="29">
        <f t="shared" si="14"/>
        <v>13151</v>
      </c>
      <c r="L93" s="38">
        <v>18404</v>
      </c>
      <c r="M93" s="38">
        <f t="shared" si="15"/>
        <v>1323</v>
      </c>
      <c r="N93" s="38"/>
      <c r="O93" s="38">
        <f t="shared" si="12"/>
        <v>1323</v>
      </c>
      <c r="P93" s="38"/>
      <c r="Q93" s="29" t="s">
        <v>98</v>
      </c>
    </row>
    <row r="94" spans="1:17">
      <c r="A94" s="3" t="s">
        <v>99</v>
      </c>
      <c r="B94" s="10">
        <v>609003</v>
      </c>
      <c r="C94" s="29">
        <f t="shared" si="10"/>
        <v>161966</v>
      </c>
      <c r="D94" s="29">
        <f>VLOOKUP(A94,Sheet2!$A$6:$C$212,2,0)</f>
        <v>116017</v>
      </c>
      <c r="E94" s="29">
        <f>VLOOKUP(A94,Sheet2!$A$6:$C$212,3,0)</f>
        <v>45949</v>
      </c>
      <c r="F94" s="31">
        <v>1150</v>
      </c>
      <c r="G94" s="31">
        <v>1950</v>
      </c>
      <c r="H94" s="3">
        <v>0.8</v>
      </c>
      <c r="I94" s="29">
        <f t="shared" si="11"/>
        <v>22302</v>
      </c>
      <c r="J94" s="29">
        <f t="shared" si="13"/>
        <v>17842</v>
      </c>
      <c r="K94" s="29">
        <f t="shared" si="14"/>
        <v>4460</v>
      </c>
      <c r="L94" s="38">
        <v>16808</v>
      </c>
      <c r="M94" s="38">
        <f t="shared" si="15"/>
        <v>1034</v>
      </c>
      <c r="N94" s="38"/>
      <c r="O94" s="38">
        <f t="shared" si="12"/>
        <v>1034</v>
      </c>
      <c r="P94" s="38"/>
      <c r="Q94" s="29" t="s">
        <v>100</v>
      </c>
    </row>
    <row r="95" spans="1:17">
      <c r="A95" s="3" t="s">
        <v>101</v>
      </c>
      <c r="B95" s="10">
        <v>609004</v>
      </c>
      <c r="C95" s="29">
        <f t="shared" si="10"/>
        <v>144680</v>
      </c>
      <c r="D95" s="29">
        <f>VLOOKUP(A95,Sheet2!$A$6:$C$212,2,0)</f>
        <v>105933</v>
      </c>
      <c r="E95" s="29">
        <f>VLOOKUP(A95,Sheet2!$A$6:$C$212,3,0)</f>
        <v>38747</v>
      </c>
      <c r="F95" s="31">
        <v>1150</v>
      </c>
      <c r="G95" s="31">
        <v>1950</v>
      </c>
      <c r="H95" s="3">
        <v>0.8</v>
      </c>
      <c r="I95" s="29">
        <f t="shared" si="11"/>
        <v>19738</v>
      </c>
      <c r="J95" s="29">
        <f t="shared" si="13"/>
        <v>15790</v>
      </c>
      <c r="K95" s="29">
        <f t="shared" si="14"/>
        <v>3948</v>
      </c>
      <c r="L95" s="38">
        <v>15353</v>
      </c>
      <c r="M95" s="38">
        <f t="shared" si="15"/>
        <v>437</v>
      </c>
      <c r="N95" s="38"/>
      <c r="O95" s="38">
        <f t="shared" si="12"/>
        <v>437</v>
      </c>
      <c r="P95" s="38"/>
      <c r="Q95" s="29"/>
    </row>
    <row r="96" spans="1:17">
      <c r="A96" s="3" t="s">
        <v>102</v>
      </c>
      <c r="B96" s="10">
        <v>609006</v>
      </c>
      <c r="C96" s="29">
        <f t="shared" si="10"/>
        <v>39130</v>
      </c>
      <c r="D96" s="29">
        <f>VLOOKUP(A96,Sheet2!$A$6:$C$212,2,0)</f>
        <v>29510</v>
      </c>
      <c r="E96" s="29">
        <f>VLOOKUP(A96,Sheet2!$A$6:$C$212,3,0)</f>
        <v>9620</v>
      </c>
      <c r="F96" s="31">
        <v>1150</v>
      </c>
      <c r="G96" s="31">
        <v>1950</v>
      </c>
      <c r="H96" s="3">
        <v>0.8</v>
      </c>
      <c r="I96" s="29">
        <f t="shared" si="11"/>
        <v>5270</v>
      </c>
      <c r="J96" s="29">
        <f t="shared" si="13"/>
        <v>4216</v>
      </c>
      <c r="K96" s="29">
        <f t="shared" si="14"/>
        <v>1054</v>
      </c>
      <c r="L96" s="38">
        <v>3973</v>
      </c>
      <c r="M96" s="38">
        <f t="shared" si="15"/>
        <v>243</v>
      </c>
      <c r="N96" s="38"/>
      <c r="O96" s="38">
        <f t="shared" si="12"/>
        <v>243</v>
      </c>
      <c r="P96" s="38"/>
      <c r="Q96" s="29"/>
    </row>
    <row r="97" spans="1:18">
      <c r="A97" s="7" t="s">
        <v>103</v>
      </c>
      <c r="B97" s="7"/>
      <c r="C97" s="27">
        <f t="shared" si="10"/>
        <v>163819</v>
      </c>
      <c r="D97" s="27">
        <f>VLOOKUP(A97,Sheet2!$A$6:$C$212,2,0)</f>
        <v>120909</v>
      </c>
      <c r="E97" s="27">
        <f>VLOOKUP(A97,Sheet2!$A$6:$C$212,3,0)</f>
        <v>42910</v>
      </c>
      <c r="F97" s="28">
        <v>1150</v>
      </c>
      <c r="G97" s="28">
        <v>1950</v>
      </c>
      <c r="H97" s="4">
        <v>0.8</v>
      </c>
      <c r="I97" s="27">
        <f t="shared" si="11"/>
        <v>22272</v>
      </c>
      <c r="J97" s="27">
        <f t="shared" si="13"/>
        <v>17818</v>
      </c>
      <c r="K97" s="27">
        <f t="shared" si="14"/>
        <v>4454</v>
      </c>
      <c r="L97" s="27">
        <v>16958</v>
      </c>
      <c r="M97" s="27">
        <f t="shared" si="15"/>
        <v>860</v>
      </c>
      <c r="N97" s="27"/>
      <c r="O97" s="27">
        <f t="shared" si="12"/>
        <v>860</v>
      </c>
      <c r="P97" s="27"/>
      <c r="Q97" s="27"/>
      <c r="R97">
        <v>1</v>
      </c>
    </row>
    <row r="98" spans="1:17">
      <c r="A98" s="3" t="s">
        <v>103</v>
      </c>
      <c r="B98" s="10">
        <v>609005</v>
      </c>
      <c r="C98" s="29">
        <f t="shared" si="10"/>
        <v>163819</v>
      </c>
      <c r="D98" s="29">
        <f>VLOOKUP(A98,Sheet2!$A$6:$C$212,2,0)</f>
        <v>120909</v>
      </c>
      <c r="E98" s="29">
        <f>VLOOKUP(A98,Sheet2!$A$6:$C$212,3,0)</f>
        <v>42910</v>
      </c>
      <c r="F98" s="31">
        <v>1150</v>
      </c>
      <c r="G98" s="31">
        <v>1950</v>
      </c>
      <c r="H98" s="3">
        <v>0.8</v>
      </c>
      <c r="I98" s="29">
        <f t="shared" si="11"/>
        <v>22272</v>
      </c>
      <c r="J98" s="29">
        <f t="shared" si="13"/>
        <v>17818</v>
      </c>
      <c r="K98" s="29">
        <f t="shared" si="14"/>
        <v>4454</v>
      </c>
      <c r="L98" s="38">
        <v>16958</v>
      </c>
      <c r="M98" s="38">
        <f t="shared" si="15"/>
        <v>860</v>
      </c>
      <c r="N98" s="38"/>
      <c r="O98" s="38">
        <f t="shared" si="12"/>
        <v>860</v>
      </c>
      <c r="P98" s="38"/>
      <c r="Q98" s="29"/>
    </row>
    <row r="99" spans="1:18">
      <c r="A99" s="7" t="s">
        <v>104</v>
      </c>
      <c r="B99" s="7"/>
      <c r="C99" s="27">
        <f t="shared" si="10"/>
        <v>47954</v>
      </c>
      <c r="D99" s="27">
        <f>SUM(D100:D101)</f>
        <v>33141</v>
      </c>
      <c r="E99" s="27">
        <f>SUM(E100:E101)</f>
        <v>14813</v>
      </c>
      <c r="F99" s="28">
        <v>1150</v>
      </c>
      <c r="G99" s="28">
        <v>1950</v>
      </c>
      <c r="H99" s="4" t="s">
        <v>20</v>
      </c>
      <c r="I99" s="27">
        <f t="shared" si="11"/>
        <v>6700</v>
      </c>
      <c r="J99" s="27">
        <f>SUM(J100:J101)</f>
        <v>4020</v>
      </c>
      <c r="K99" s="27">
        <f t="shared" ref="K99:M99" si="16">SUM(K100:K101)</f>
        <v>2680</v>
      </c>
      <c r="L99" s="27">
        <f t="shared" si="16"/>
        <v>4037</v>
      </c>
      <c r="M99" s="27">
        <f t="shared" si="16"/>
        <v>12</v>
      </c>
      <c r="N99" s="27"/>
      <c r="O99" s="27">
        <f t="shared" si="12"/>
        <v>12</v>
      </c>
      <c r="P99" s="27">
        <f>SUM(P100:P101)</f>
        <v>-29</v>
      </c>
      <c r="Q99" s="27"/>
      <c r="R99">
        <v>1</v>
      </c>
    </row>
    <row r="100" spans="1:17">
      <c r="A100" s="6" t="s">
        <v>105</v>
      </c>
      <c r="B100" s="10">
        <v>610001</v>
      </c>
      <c r="C100" s="29">
        <f t="shared" si="10"/>
        <v>7502</v>
      </c>
      <c r="D100" s="29">
        <f>VLOOKUP(A100,Sheet2!$A$6:$C$212,2,0)</f>
        <v>4400</v>
      </c>
      <c r="E100" s="29">
        <f>VLOOKUP(A100,Sheet2!$A$6:$C$212,3,0)</f>
        <v>3102</v>
      </c>
      <c r="F100" s="31">
        <v>1150</v>
      </c>
      <c r="G100" s="31">
        <v>1950</v>
      </c>
      <c r="H100" s="3">
        <v>0.6</v>
      </c>
      <c r="I100" s="29">
        <f t="shared" si="11"/>
        <v>1111</v>
      </c>
      <c r="J100" s="29">
        <f t="shared" si="13"/>
        <v>667</v>
      </c>
      <c r="K100" s="29">
        <f t="shared" si="14"/>
        <v>444</v>
      </c>
      <c r="L100" s="38">
        <v>696</v>
      </c>
      <c r="M100" s="38">
        <v>0</v>
      </c>
      <c r="N100" s="38"/>
      <c r="O100" s="38">
        <f t="shared" si="12"/>
        <v>0</v>
      </c>
      <c r="P100" s="38">
        <v>-29</v>
      </c>
      <c r="Q100" s="29"/>
    </row>
    <row r="101" spans="1:17">
      <c r="A101" s="3" t="s">
        <v>106</v>
      </c>
      <c r="B101" s="10">
        <v>610002</v>
      </c>
      <c r="C101" s="29">
        <f t="shared" si="10"/>
        <v>40452</v>
      </c>
      <c r="D101" s="29">
        <f>VLOOKUP(A101,Sheet2!$A$6:$C$212,2,0)</f>
        <v>28741</v>
      </c>
      <c r="E101" s="29">
        <f>VLOOKUP(A101,Sheet2!$A$6:$C$212,3,0)</f>
        <v>11711</v>
      </c>
      <c r="F101" s="31">
        <v>1150</v>
      </c>
      <c r="G101" s="31">
        <v>1950</v>
      </c>
      <c r="H101" s="3">
        <v>0.6</v>
      </c>
      <c r="I101" s="29">
        <f t="shared" si="11"/>
        <v>5589</v>
      </c>
      <c r="J101" s="29">
        <f t="shared" si="13"/>
        <v>3353</v>
      </c>
      <c r="K101" s="29">
        <f t="shared" si="14"/>
        <v>2236</v>
      </c>
      <c r="L101" s="38">
        <v>3341</v>
      </c>
      <c r="M101" s="38">
        <f t="shared" si="15"/>
        <v>12</v>
      </c>
      <c r="N101" s="38"/>
      <c r="O101" s="38">
        <f t="shared" si="12"/>
        <v>12</v>
      </c>
      <c r="P101" s="38"/>
      <c r="Q101" s="29"/>
    </row>
    <row r="102" spans="1:18">
      <c r="A102" s="7" t="s">
        <v>107</v>
      </c>
      <c r="B102" s="33"/>
      <c r="C102" s="27">
        <f t="shared" si="10"/>
        <v>111361</v>
      </c>
      <c r="D102" s="27">
        <f>VLOOKUP(A102,Sheet2!$A$6:$C$212,2,0)</f>
        <v>80671</v>
      </c>
      <c r="E102" s="27">
        <f>VLOOKUP(A102,Sheet2!$A$6:$C$212,3,0)</f>
        <v>30690</v>
      </c>
      <c r="F102" s="28">
        <v>1150</v>
      </c>
      <c r="G102" s="28">
        <v>1950</v>
      </c>
      <c r="H102" s="4">
        <v>1</v>
      </c>
      <c r="I102" s="27">
        <f t="shared" si="11"/>
        <v>15262</v>
      </c>
      <c r="J102" s="27">
        <f t="shared" si="13"/>
        <v>15262</v>
      </c>
      <c r="K102" s="27">
        <f t="shared" si="14"/>
        <v>0</v>
      </c>
      <c r="L102" s="27">
        <v>14745</v>
      </c>
      <c r="M102" s="27">
        <f t="shared" si="15"/>
        <v>517</v>
      </c>
      <c r="N102" s="27"/>
      <c r="O102" s="27">
        <f t="shared" si="12"/>
        <v>517</v>
      </c>
      <c r="P102" s="27"/>
      <c r="Q102" s="27"/>
      <c r="R102">
        <v>1</v>
      </c>
    </row>
    <row r="103" spans="1:17">
      <c r="A103" s="3" t="s">
        <v>107</v>
      </c>
      <c r="B103" s="10">
        <v>610004</v>
      </c>
      <c r="C103" s="29">
        <f t="shared" si="10"/>
        <v>111361</v>
      </c>
      <c r="D103" s="29">
        <f>VLOOKUP(A103,Sheet2!$A$6:$C$212,2,0)</f>
        <v>80671</v>
      </c>
      <c r="E103" s="29">
        <f>VLOOKUP(A103,Sheet2!$A$6:$C$212,3,0)</f>
        <v>30690</v>
      </c>
      <c r="F103" s="31">
        <v>1150</v>
      </c>
      <c r="G103" s="31">
        <v>1950</v>
      </c>
      <c r="H103" s="3">
        <v>1</v>
      </c>
      <c r="I103" s="29">
        <f t="shared" si="11"/>
        <v>15262</v>
      </c>
      <c r="J103" s="29">
        <f t="shared" si="13"/>
        <v>15262</v>
      </c>
      <c r="K103" s="29">
        <f t="shared" si="14"/>
        <v>0</v>
      </c>
      <c r="L103" s="38">
        <v>14745</v>
      </c>
      <c r="M103" s="38">
        <f t="shared" si="15"/>
        <v>517</v>
      </c>
      <c r="N103" s="38"/>
      <c r="O103" s="38">
        <f t="shared" si="12"/>
        <v>517</v>
      </c>
      <c r="P103" s="38"/>
      <c r="Q103" s="29" t="s">
        <v>108</v>
      </c>
    </row>
    <row r="104" spans="1:18">
      <c r="A104" s="7" t="s">
        <v>109</v>
      </c>
      <c r="B104" s="33"/>
      <c r="C104" s="27">
        <f t="shared" si="10"/>
        <v>176323</v>
      </c>
      <c r="D104" s="27">
        <f>VLOOKUP(A104,Sheet2!$A$6:$C$212,2,0)</f>
        <v>118248</v>
      </c>
      <c r="E104" s="27">
        <f>VLOOKUP(A104,Sheet2!$A$6:$C$212,3,0)</f>
        <v>58075</v>
      </c>
      <c r="F104" s="28">
        <v>1150</v>
      </c>
      <c r="G104" s="28">
        <v>1950</v>
      </c>
      <c r="H104" s="4">
        <v>1</v>
      </c>
      <c r="I104" s="27">
        <f t="shared" si="11"/>
        <v>24923</v>
      </c>
      <c r="J104" s="27">
        <f t="shared" si="13"/>
        <v>24923</v>
      </c>
      <c r="K104" s="27">
        <f t="shared" si="14"/>
        <v>0</v>
      </c>
      <c r="L104" s="27">
        <v>25327</v>
      </c>
      <c r="M104" s="27">
        <v>0</v>
      </c>
      <c r="N104" s="27"/>
      <c r="O104" s="27">
        <f t="shared" si="12"/>
        <v>0</v>
      </c>
      <c r="P104" s="27">
        <v>-404</v>
      </c>
      <c r="Q104" s="27"/>
      <c r="R104">
        <v>1</v>
      </c>
    </row>
    <row r="105" spans="1:17">
      <c r="A105" s="3" t="s">
        <v>109</v>
      </c>
      <c r="B105" s="10">
        <v>610003</v>
      </c>
      <c r="C105" s="29">
        <f t="shared" si="10"/>
        <v>176323</v>
      </c>
      <c r="D105" s="29">
        <f>VLOOKUP(A105,Sheet2!$A$6:$C$212,2,0)</f>
        <v>118248</v>
      </c>
      <c r="E105" s="29">
        <f>VLOOKUP(A105,Sheet2!$A$6:$C$212,3,0)</f>
        <v>58075</v>
      </c>
      <c r="F105" s="31">
        <v>1150</v>
      </c>
      <c r="G105" s="31">
        <v>1950</v>
      </c>
      <c r="H105" s="3">
        <v>1</v>
      </c>
      <c r="I105" s="29">
        <f t="shared" si="11"/>
        <v>24923</v>
      </c>
      <c r="J105" s="29">
        <f t="shared" si="13"/>
        <v>24923</v>
      </c>
      <c r="K105" s="29">
        <f t="shared" si="14"/>
        <v>0</v>
      </c>
      <c r="L105" s="38">
        <v>25327</v>
      </c>
      <c r="M105" s="38">
        <v>0</v>
      </c>
      <c r="N105" s="38"/>
      <c r="O105" s="38">
        <f t="shared" si="12"/>
        <v>0</v>
      </c>
      <c r="P105" s="38">
        <v>-404</v>
      </c>
      <c r="Q105" s="29" t="s">
        <v>110</v>
      </c>
    </row>
    <row r="106" spans="1:18">
      <c r="A106" s="7" t="s">
        <v>111</v>
      </c>
      <c r="B106" s="7"/>
      <c r="C106" s="27">
        <f t="shared" si="10"/>
        <v>34661</v>
      </c>
      <c r="D106" s="27">
        <f>VLOOKUP(A106,Sheet2!$A$6:$C$212,2,0)</f>
        <v>23429</v>
      </c>
      <c r="E106" s="27">
        <f>VLOOKUP(A106,Sheet2!$A$6:$C$212,3,0)</f>
        <v>11232</v>
      </c>
      <c r="F106" s="28">
        <v>1150</v>
      </c>
      <c r="G106" s="28">
        <v>1950</v>
      </c>
      <c r="H106" s="4">
        <v>1</v>
      </c>
      <c r="I106" s="27">
        <f t="shared" si="11"/>
        <v>4885</v>
      </c>
      <c r="J106" s="27">
        <f t="shared" si="13"/>
        <v>4885</v>
      </c>
      <c r="K106" s="27">
        <f t="shared" si="14"/>
        <v>0</v>
      </c>
      <c r="L106" s="27">
        <v>4875</v>
      </c>
      <c r="M106" s="27">
        <f t="shared" si="15"/>
        <v>10</v>
      </c>
      <c r="N106" s="27"/>
      <c r="O106" s="27">
        <f t="shared" si="12"/>
        <v>10</v>
      </c>
      <c r="P106" s="27"/>
      <c r="Q106" s="27"/>
      <c r="R106">
        <v>1</v>
      </c>
    </row>
    <row r="107" spans="1:17">
      <c r="A107" s="3" t="s">
        <v>111</v>
      </c>
      <c r="B107" s="10">
        <v>610005</v>
      </c>
      <c r="C107" s="29">
        <f t="shared" si="10"/>
        <v>34661</v>
      </c>
      <c r="D107" s="29">
        <f>VLOOKUP(A107,Sheet2!$A$6:$C$212,2,0)</f>
        <v>23429</v>
      </c>
      <c r="E107" s="29">
        <f>VLOOKUP(A107,Sheet2!$A$6:$C$212,3,0)</f>
        <v>11232</v>
      </c>
      <c r="F107" s="31">
        <v>1150</v>
      </c>
      <c r="G107" s="31">
        <v>1950</v>
      </c>
      <c r="H107" s="3">
        <v>1</v>
      </c>
      <c r="I107" s="29">
        <f t="shared" si="11"/>
        <v>4885</v>
      </c>
      <c r="J107" s="29">
        <f t="shared" si="13"/>
        <v>4885</v>
      </c>
      <c r="K107" s="29">
        <f t="shared" si="14"/>
        <v>0</v>
      </c>
      <c r="L107" s="38">
        <v>4875</v>
      </c>
      <c r="M107" s="38">
        <f t="shared" si="15"/>
        <v>10</v>
      </c>
      <c r="N107" s="38"/>
      <c r="O107" s="38">
        <f t="shared" si="12"/>
        <v>10</v>
      </c>
      <c r="P107" s="38"/>
      <c r="Q107" s="29"/>
    </row>
    <row r="108" spans="1:18">
      <c r="A108" s="7" t="s">
        <v>112</v>
      </c>
      <c r="B108" s="7"/>
      <c r="C108" s="27">
        <f t="shared" si="10"/>
        <v>994237</v>
      </c>
      <c r="D108" s="27">
        <f>VLOOKUP(A108,Sheet2!$A$6:$C$212,2,0)</f>
        <v>765120</v>
      </c>
      <c r="E108" s="27">
        <f>VLOOKUP(A108,Sheet2!$A$6:$C$212,3,0)</f>
        <v>229117</v>
      </c>
      <c r="F108" s="28">
        <v>1150</v>
      </c>
      <c r="G108" s="28">
        <v>1950</v>
      </c>
      <c r="H108" s="4">
        <v>0.5</v>
      </c>
      <c r="I108" s="27">
        <f t="shared" si="11"/>
        <v>132667</v>
      </c>
      <c r="J108" s="27">
        <f t="shared" si="13"/>
        <v>66333</v>
      </c>
      <c r="K108" s="27">
        <f t="shared" si="14"/>
        <v>66334</v>
      </c>
      <c r="L108" s="27">
        <v>63525</v>
      </c>
      <c r="M108" s="27">
        <f t="shared" si="15"/>
        <v>2808</v>
      </c>
      <c r="N108" s="27"/>
      <c r="O108" s="27">
        <f t="shared" si="12"/>
        <v>2808</v>
      </c>
      <c r="P108" s="27"/>
      <c r="Q108" s="27"/>
      <c r="R108">
        <v>1</v>
      </c>
    </row>
    <row r="109" spans="1:17">
      <c r="A109" s="3" t="s">
        <v>112</v>
      </c>
      <c r="B109" s="43">
        <v>611001</v>
      </c>
      <c r="C109" s="29">
        <f t="shared" si="10"/>
        <v>994237</v>
      </c>
      <c r="D109" s="29">
        <f>VLOOKUP(A109,Sheet2!$A$6:$C$212,2,0)</f>
        <v>765120</v>
      </c>
      <c r="E109" s="29">
        <f>VLOOKUP(A109,Sheet2!$A$6:$C$212,3,0)</f>
        <v>229117</v>
      </c>
      <c r="F109" s="31">
        <v>1150</v>
      </c>
      <c r="G109" s="31">
        <v>1950</v>
      </c>
      <c r="H109" s="3">
        <v>0.5</v>
      </c>
      <c r="I109" s="29">
        <f t="shared" si="11"/>
        <v>132667</v>
      </c>
      <c r="J109" s="29">
        <f t="shared" si="13"/>
        <v>66333</v>
      </c>
      <c r="K109" s="29">
        <f t="shared" si="14"/>
        <v>66334</v>
      </c>
      <c r="L109" s="38">
        <v>63525</v>
      </c>
      <c r="M109" s="38">
        <f t="shared" si="15"/>
        <v>2808</v>
      </c>
      <c r="N109" s="38"/>
      <c r="O109" s="38">
        <f t="shared" si="12"/>
        <v>2808</v>
      </c>
      <c r="P109" s="38"/>
      <c r="Q109" s="29"/>
    </row>
    <row r="110" spans="1:18">
      <c r="A110" s="7" t="s">
        <v>113</v>
      </c>
      <c r="B110" s="7"/>
      <c r="C110" s="27">
        <f t="shared" si="10"/>
        <v>404633</v>
      </c>
      <c r="D110" s="27">
        <f>VLOOKUP(A110,Sheet2!$A$6:$C$212,2,0)</f>
        <v>297389</v>
      </c>
      <c r="E110" s="27">
        <f>VLOOKUP(A110,Sheet2!$A$6:$C$212,3,0)</f>
        <v>107244</v>
      </c>
      <c r="F110" s="28">
        <v>1150</v>
      </c>
      <c r="G110" s="28">
        <v>1950</v>
      </c>
      <c r="H110" s="4">
        <v>0.5</v>
      </c>
      <c r="I110" s="27">
        <f t="shared" si="11"/>
        <v>55112</v>
      </c>
      <c r="J110" s="27">
        <f t="shared" si="13"/>
        <v>27556</v>
      </c>
      <c r="K110" s="27">
        <f t="shared" si="14"/>
        <v>27556</v>
      </c>
      <c r="L110" s="27">
        <v>26273</v>
      </c>
      <c r="M110" s="27">
        <f t="shared" si="15"/>
        <v>1283</v>
      </c>
      <c r="N110" s="27"/>
      <c r="O110" s="27">
        <f t="shared" si="12"/>
        <v>1283</v>
      </c>
      <c r="P110" s="27"/>
      <c r="Q110" s="27"/>
      <c r="R110">
        <v>1</v>
      </c>
    </row>
    <row r="111" spans="1:17">
      <c r="A111" s="3" t="s">
        <v>113</v>
      </c>
      <c r="B111" s="43">
        <v>612001</v>
      </c>
      <c r="C111" s="29">
        <f t="shared" si="10"/>
        <v>404633</v>
      </c>
      <c r="D111" s="29">
        <f>VLOOKUP(A111,Sheet2!$A$6:$C$212,2,0)</f>
        <v>297389</v>
      </c>
      <c r="E111" s="29">
        <f>VLOOKUP(A111,Sheet2!$A$6:$C$212,3,0)</f>
        <v>107244</v>
      </c>
      <c r="F111" s="31">
        <v>1150</v>
      </c>
      <c r="G111" s="31">
        <v>1950</v>
      </c>
      <c r="H111" s="3">
        <v>0.5</v>
      </c>
      <c r="I111" s="29">
        <f t="shared" si="11"/>
        <v>55112</v>
      </c>
      <c r="J111" s="29">
        <f t="shared" si="13"/>
        <v>27556</v>
      </c>
      <c r="K111" s="29">
        <f t="shared" si="14"/>
        <v>27556</v>
      </c>
      <c r="L111" s="38">
        <v>26273</v>
      </c>
      <c r="M111" s="38">
        <f t="shared" si="15"/>
        <v>1283</v>
      </c>
      <c r="N111" s="38"/>
      <c r="O111" s="38">
        <f t="shared" si="12"/>
        <v>1283</v>
      </c>
      <c r="P111" s="38"/>
      <c r="Q111" s="29"/>
    </row>
    <row r="112" spans="1:18">
      <c r="A112" s="7" t="s">
        <v>114</v>
      </c>
      <c r="B112" s="7"/>
      <c r="C112" s="27">
        <f t="shared" si="10"/>
        <v>457449</v>
      </c>
      <c r="D112" s="27">
        <f>SUM(D113:D120)</f>
        <v>322934</v>
      </c>
      <c r="E112" s="27">
        <f>SUM(E113:E120)</f>
        <v>134515</v>
      </c>
      <c r="F112" s="28">
        <v>1150</v>
      </c>
      <c r="G112" s="28">
        <v>1950</v>
      </c>
      <c r="H112" s="4" t="s">
        <v>20</v>
      </c>
      <c r="I112" s="27">
        <f t="shared" si="11"/>
        <v>63368</v>
      </c>
      <c r="J112" s="27">
        <f>SUM(J113:J120)</f>
        <v>35717</v>
      </c>
      <c r="K112" s="27">
        <f t="shared" ref="K112:M112" si="17">SUM(K113:K120)</f>
        <v>27651</v>
      </c>
      <c r="L112" s="27">
        <f t="shared" si="17"/>
        <v>34910</v>
      </c>
      <c r="M112" s="27">
        <f t="shared" si="17"/>
        <v>852</v>
      </c>
      <c r="N112" s="27"/>
      <c r="O112" s="27">
        <f t="shared" si="12"/>
        <v>852</v>
      </c>
      <c r="P112" s="27">
        <f>SUM(P113:P120)</f>
        <v>-45</v>
      </c>
      <c r="Q112" s="27"/>
      <c r="R112">
        <v>1</v>
      </c>
    </row>
    <row r="113" spans="1:17">
      <c r="A113" s="6" t="s">
        <v>115</v>
      </c>
      <c r="B113" s="10">
        <v>613001</v>
      </c>
      <c r="C113" s="29">
        <f t="shared" si="10"/>
        <v>8076</v>
      </c>
      <c r="D113" s="29">
        <f>VLOOKUP(A113,Sheet2!$A$6:$C$212,2,0)</f>
        <v>3186</v>
      </c>
      <c r="E113" s="29">
        <f>VLOOKUP(A113,Sheet2!$A$6:$C$212,3,0)</f>
        <v>4890</v>
      </c>
      <c r="F113" s="31">
        <v>1150</v>
      </c>
      <c r="G113" s="31">
        <v>1950</v>
      </c>
      <c r="H113" s="3">
        <v>0.5</v>
      </c>
      <c r="I113" s="29">
        <f t="shared" si="11"/>
        <v>1320</v>
      </c>
      <c r="J113" s="29">
        <f t="shared" si="13"/>
        <v>660</v>
      </c>
      <c r="K113" s="29">
        <f t="shared" si="14"/>
        <v>660</v>
      </c>
      <c r="L113" s="38">
        <v>618</v>
      </c>
      <c r="M113" s="38">
        <f t="shared" si="15"/>
        <v>42</v>
      </c>
      <c r="N113" s="38"/>
      <c r="O113" s="38">
        <f t="shared" si="12"/>
        <v>42</v>
      </c>
      <c r="P113" s="38"/>
      <c r="Q113" s="29"/>
    </row>
    <row r="114" spans="1:17">
      <c r="A114" s="3" t="s">
        <v>116</v>
      </c>
      <c r="B114" s="10">
        <v>613002</v>
      </c>
      <c r="C114" s="29">
        <f t="shared" si="10"/>
        <v>78751</v>
      </c>
      <c r="D114" s="29">
        <f>VLOOKUP(A114,Sheet2!$A$6:$C$212,2,0)</f>
        <v>58554</v>
      </c>
      <c r="E114" s="29">
        <f>VLOOKUP(A114,Sheet2!$A$6:$C$212,3,0)</f>
        <v>20197</v>
      </c>
      <c r="F114" s="31">
        <v>1150</v>
      </c>
      <c r="G114" s="31">
        <v>1950</v>
      </c>
      <c r="H114" s="3">
        <v>0.5</v>
      </c>
      <c r="I114" s="29">
        <f t="shared" si="11"/>
        <v>10672</v>
      </c>
      <c r="J114" s="29">
        <f t="shared" si="13"/>
        <v>5336</v>
      </c>
      <c r="K114" s="29">
        <f t="shared" si="14"/>
        <v>5336</v>
      </c>
      <c r="L114" s="38">
        <v>5197</v>
      </c>
      <c r="M114" s="38">
        <f t="shared" si="15"/>
        <v>139</v>
      </c>
      <c r="N114" s="38"/>
      <c r="O114" s="38">
        <f t="shared" si="12"/>
        <v>139</v>
      </c>
      <c r="P114" s="38"/>
      <c r="Q114" s="29"/>
    </row>
    <row r="115" spans="1:17">
      <c r="A115" s="3" t="s">
        <v>117</v>
      </c>
      <c r="B115" s="10">
        <v>613003</v>
      </c>
      <c r="C115" s="29">
        <f t="shared" si="10"/>
        <v>30218</v>
      </c>
      <c r="D115" s="29">
        <f>VLOOKUP(A115,Sheet2!$A$6:$C$212,2,0)</f>
        <v>22564</v>
      </c>
      <c r="E115" s="29">
        <f>VLOOKUP(A115,Sheet2!$A$6:$C$212,3,0)</f>
        <v>7654</v>
      </c>
      <c r="F115" s="31">
        <v>1150</v>
      </c>
      <c r="G115" s="31">
        <v>1950</v>
      </c>
      <c r="H115" s="3">
        <v>0.5</v>
      </c>
      <c r="I115" s="29">
        <f t="shared" si="11"/>
        <v>4087</v>
      </c>
      <c r="J115" s="29">
        <f t="shared" si="13"/>
        <v>2044</v>
      </c>
      <c r="K115" s="29">
        <f t="shared" si="14"/>
        <v>2043</v>
      </c>
      <c r="L115" s="38">
        <v>1924</v>
      </c>
      <c r="M115" s="38">
        <f t="shared" si="15"/>
        <v>120</v>
      </c>
      <c r="N115" s="38"/>
      <c r="O115" s="38">
        <f t="shared" si="12"/>
        <v>120</v>
      </c>
      <c r="P115" s="38"/>
      <c r="Q115" s="29"/>
    </row>
    <row r="116" spans="1:17">
      <c r="A116" s="3" t="s">
        <v>118</v>
      </c>
      <c r="B116" s="10">
        <v>613004</v>
      </c>
      <c r="C116" s="29">
        <f t="shared" si="10"/>
        <v>90979</v>
      </c>
      <c r="D116" s="29">
        <f>VLOOKUP(A116,Sheet2!$A$6:$C$212,2,0)</f>
        <v>63574</v>
      </c>
      <c r="E116" s="29">
        <f>VLOOKUP(A116,Sheet2!$A$6:$C$212,3,0)</f>
        <v>27405</v>
      </c>
      <c r="F116" s="31">
        <v>1150</v>
      </c>
      <c r="G116" s="31">
        <v>1950</v>
      </c>
      <c r="H116" s="3">
        <v>0.5</v>
      </c>
      <c r="I116" s="29">
        <f t="shared" si="11"/>
        <v>12655</v>
      </c>
      <c r="J116" s="29">
        <f t="shared" si="13"/>
        <v>6327</v>
      </c>
      <c r="K116" s="29">
        <f t="shared" si="14"/>
        <v>6328</v>
      </c>
      <c r="L116" s="38">
        <v>6215</v>
      </c>
      <c r="M116" s="38">
        <f t="shared" si="15"/>
        <v>112</v>
      </c>
      <c r="N116" s="38"/>
      <c r="O116" s="38">
        <f t="shared" si="12"/>
        <v>112</v>
      </c>
      <c r="P116" s="38"/>
      <c r="Q116" s="29"/>
    </row>
    <row r="117" spans="1:17">
      <c r="A117" s="3" t="s">
        <v>119</v>
      </c>
      <c r="B117" s="10">
        <v>613005</v>
      </c>
      <c r="C117" s="29">
        <f t="shared" si="10"/>
        <v>73112</v>
      </c>
      <c r="D117" s="29">
        <f>VLOOKUP(A117,Sheet2!$A$6:$C$212,2,0)</f>
        <v>50689</v>
      </c>
      <c r="E117" s="29">
        <f>VLOOKUP(A117,Sheet2!$A$6:$C$212,3,0)</f>
        <v>22423</v>
      </c>
      <c r="F117" s="31">
        <v>1150</v>
      </c>
      <c r="G117" s="31">
        <v>1950</v>
      </c>
      <c r="H117" s="3">
        <v>0.6</v>
      </c>
      <c r="I117" s="29">
        <f t="shared" si="11"/>
        <v>10202</v>
      </c>
      <c r="J117" s="29">
        <f t="shared" si="13"/>
        <v>6121</v>
      </c>
      <c r="K117" s="29">
        <f t="shared" si="14"/>
        <v>4081</v>
      </c>
      <c r="L117" s="38">
        <v>6002</v>
      </c>
      <c r="M117" s="38">
        <f t="shared" si="15"/>
        <v>119</v>
      </c>
      <c r="N117" s="38"/>
      <c r="O117" s="38">
        <f t="shared" si="12"/>
        <v>119</v>
      </c>
      <c r="P117" s="38"/>
      <c r="Q117" s="29"/>
    </row>
    <row r="118" spans="1:17">
      <c r="A118" s="3" t="s">
        <v>120</v>
      </c>
      <c r="B118" s="10">
        <v>613006</v>
      </c>
      <c r="C118" s="29">
        <f t="shared" si="10"/>
        <v>78182</v>
      </c>
      <c r="D118" s="29">
        <f>VLOOKUP(A118,Sheet2!$A$6:$C$212,2,0)</f>
        <v>53729</v>
      </c>
      <c r="E118" s="29">
        <f>VLOOKUP(A118,Sheet2!$A$6:$C$212,3,0)</f>
        <v>24453</v>
      </c>
      <c r="F118" s="31">
        <v>1150</v>
      </c>
      <c r="G118" s="31">
        <v>1950</v>
      </c>
      <c r="H118" s="3">
        <v>0.6</v>
      </c>
      <c r="I118" s="29">
        <f t="shared" si="11"/>
        <v>10947</v>
      </c>
      <c r="J118" s="29">
        <f t="shared" si="13"/>
        <v>6568</v>
      </c>
      <c r="K118" s="29">
        <f t="shared" si="14"/>
        <v>4379</v>
      </c>
      <c r="L118" s="38">
        <v>6613</v>
      </c>
      <c r="M118" s="38">
        <v>0</v>
      </c>
      <c r="N118" s="38"/>
      <c r="O118" s="38">
        <f t="shared" si="12"/>
        <v>0</v>
      </c>
      <c r="P118" s="38">
        <v>-45</v>
      </c>
      <c r="Q118" s="29"/>
    </row>
    <row r="119" spans="1:17">
      <c r="A119" s="3" t="s">
        <v>121</v>
      </c>
      <c r="B119" s="10">
        <v>613007</v>
      </c>
      <c r="C119" s="29">
        <f t="shared" si="10"/>
        <v>51419</v>
      </c>
      <c r="D119" s="29">
        <f>VLOOKUP(A119,Sheet2!$A$6:$C$212,2,0)</f>
        <v>36709</v>
      </c>
      <c r="E119" s="29">
        <f>VLOOKUP(A119,Sheet2!$A$6:$C$212,3,0)</f>
        <v>14710</v>
      </c>
      <c r="F119" s="31">
        <v>1150</v>
      </c>
      <c r="G119" s="31">
        <v>1950</v>
      </c>
      <c r="H119" s="3">
        <v>0.5</v>
      </c>
      <c r="I119" s="29">
        <f t="shared" si="11"/>
        <v>7090</v>
      </c>
      <c r="J119" s="29">
        <f t="shared" si="13"/>
        <v>3545</v>
      </c>
      <c r="K119" s="29">
        <f t="shared" si="14"/>
        <v>3545</v>
      </c>
      <c r="L119" s="38">
        <v>3387</v>
      </c>
      <c r="M119" s="38">
        <f t="shared" si="15"/>
        <v>158</v>
      </c>
      <c r="N119" s="38"/>
      <c r="O119" s="38">
        <f t="shared" si="12"/>
        <v>158</v>
      </c>
      <c r="P119" s="38"/>
      <c r="Q119" s="29"/>
    </row>
    <row r="120" spans="1:17">
      <c r="A120" s="3" t="s">
        <v>122</v>
      </c>
      <c r="B120" s="10">
        <v>613008</v>
      </c>
      <c r="C120" s="29">
        <f t="shared" si="10"/>
        <v>46712</v>
      </c>
      <c r="D120" s="29">
        <f>VLOOKUP(A120,Sheet2!$A$6:$C$212,2,0)</f>
        <v>33929</v>
      </c>
      <c r="E120" s="29">
        <f>VLOOKUP(A120,Sheet2!$A$6:$C$212,3,0)</f>
        <v>12783</v>
      </c>
      <c r="F120" s="31">
        <v>1150</v>
      </c>
      <c r="G120" s="31">
        <v>1950</v>
      </c>
      <c r="H120" s="3">
        <v>0.8</v>
      </c>
      <c r="I120" s="29">
        <f t="shared" si="11"/>
        <v>6395</v>
      </c>
      <c r="J120" s="29">
        <f t="shared" si="13"/>
        <v>5116</v>
      </c>
      <c r="K120" s="29">
        <f t="shared" si="14"/>
        <v>1279</v>
      </c>
      <c r="L120" s="38">
        <v>4954</v>
      </c>
      <c r="M120" s="38">
        <f t="shared" si="15"/>
        <v>162</v>
      </c>
      <c r="N120" s="38"/>
      <c r="O120" s="38">
        <f t="shared" si="12"/>
        <v>162</v>
      </c>
      <c r="P120" s="38"/>
      <c r="Q120" s="29"/>
    </row>
    <row r="121" spans="1:18">
      <c r="A121" s="7" t="s">
        <v>123</v>
      </c>
      <c r="B121" s="7"/>
      <c r="C121" s="27">
        <f t="shared" si="10"/>
        <v>202021</v>
      </c>
      <c r="D121" s="27">
        <f>SUM(D122:D125)</f>
        <v>146823</v>
      </c>
      <c r="E121" s="27">
        <f>SUM(E122:E125)</f>
        <v>55198</v>
      </c>
      <c r="F121" s="28">
        <v>1150</v>
      </c>
      <c r="G121" s="28">
        <v>1950</v>
      </c>
      <c r="H121" s="4" t="s">
        <v>20</v>
      </c>
      <c r="I121" s="27">
        <f t="shared" si="11"/>
        <v>27648</v>
      </c>
      <c r="J121" s="27">
        <f>SUM(J122:J125)</f>
        <v>19553</v>
      </c>
      <c r="K121" s="27">
        <f t="shared" si="14"/>
        <v>8095</v>
      </c>
      <c r="L121" s="27">
        <v>18453</v>
      </c>
      <c r="M121" s="27">
        <f t="shared" si="15"/>
        <v>1100</v>
      </c>
      <c r="N121" s="27"/>
      <c r="O121" s="27">
        <f t="shared" si="12"/>
        <v>1100</v>
      </c>
      <c r="P121" s="27"/>
      <c r="Q121" s="27"/>
      <c r="R121">
        <v>1</v>
      </c>
    </row>
    <row r="122" spans="1:17">
      <c r="A122" s="6" t="s">
        <v>124</v>
      </c>
      <c r="B122" s="10">
        <v>614001</v>
      </c>
      <c r="C122" s="29">
        <f t="shared" si="10"/>
        <v>22608</v>
      </c>
      <c r="D122" s="29">
        <f>VLOOKUP(A122,Sheet2!$A$6:$C$212,2,0)</f>
        <v>13454</v>
      </c>
      <c r="E122" s="29">
        <f>VLOOKUP(A122,Sheet2!$A$6:$C$212,3,0)</f>
        <v>9154</v>
      </c>
      <c r="F122" s="31">
        <v>1150</v>
      </c>
      <c r="G122" s="31">
        <v>1950</v>
      </c>
      <c r="H122" s="3">
        <v>0.6</v>
      </c>
      <c r="I122" s="29">
        <f t="shared" si="11"/>
        <v>3332</v>
      </c>
      <c r="J122" s="29">
        <f t="shared" si="13"/>
        <v>1999</v>
      </c>
      <c r="K122" s="29">
        <f t="shared" si="14"/>
        <v>1333</v>
      </c>
      <c r="L122" s="38">
        <v>1717</v>
      </c>
      <c r="M122" s="38">
        <f t="shared" si="15"/>
        <v>282</v>
      </c>
      <c r="N122" s="38"/>
      <c r="O122" s="38">
        <f t="shared" si="12"/>
        <v>282</v>
      </c>
      <c r="P122" s="38"/>
      <c r="Q122" s="29" t="s">
        <v>125</v>
      </c>
    </row>
    <row r="123" spans="1:17">
      <c r="A123" s="6" t="s">
        <v>126</v>
      </c>
      <c r="B123" s="10">
        <v>614002</v>
      </c>
      <c r="C123" s="29">
        <f t="shared" si="10"/>
        <v>70681</v>
      </c>
      <c r="D123" s="29">
        <f>VLOOKUP(A123,Sheet2!$A$6:$C$212,2,0)</f>
        <v>53671</v>
      </c>
      <c r="E123" s="29">
        <f>VLOOKUP(A123,Sheet2!$A$6:$C$212,3,0)</f>
        <v>17010</v>
      </c>
      <c r="F123" s="31">
        <v>1150</v>
      </c>
      <c r="G123" s="31">
        <v>1950</v>
      </c>
      <c r="H123" s="3">
        <v>0.6</v>
      </c>
      <c r="I123" s="29">
        <f t="shared" si="11"/>
        <v>9489</v>
      </c>
      <c r="J123" s="29">
        <f t="shared" si="13"/>
        <v>5693</v>
      </c>
      <c r="K123" s="29">
        <f t="shared" si="14"/>
        <v>3796</v>
      </c>
      <c r="L123" s="38">
        <v>5550</v>
      </c>
      <c r="M123" s="38">
        <f t="shared" si="15"/>
        <v>143</v>
      </c>
      <c r="N123" s="38"/>
      <c r="O123" s="38">
        <f t="shared" si="12"/>
        <v>143</v>
      </c>
      <c r="P123" s="38"/>
      <c r="Q123" s="29"/>
    </row>
    <row r="124" spans="1:17">
      <c r="A124" s="3" t="s">
        <v>127</v>
      </c>
      <c r="B124" s="10">
        <v>614004</v>
      </c>
      <c r="C124" s="29">
        <f t="shared" si="10"/>
        <v>59108</v>
      </c>
      <c r="D124" s="29">
        <f>VLOOKUP(A124,Sheet2!$A$6:$C$212,2,0)</f>
        <v>44056</v>
      </c>
      <c r="E124" s="29">
        <f>VLOOKUP(A124,Sheet2!$A$6:$C$212,3,0)</f>
        <v>15052</v>
      </c>
      <c r="F124" s="31">
        <v>1150</v>
      </c>
      <c r="G124" s="31">
        <v>1950</v>
      </c>
      <c r="H124" s="3">
        <v>0.8</v>
      </c>
      <c r="I124" s="29">
        <f t="shared" si="11"/>
        <v>8002</v>
      </c>
      <c r="J124" s="29">
        <f t="shared" si="13"/>
        <v>6401</v>
      </c>
      <c r="K124" s="29">
        <f t="shared" si="14"/>
        <v>1601</v>
      </c>
      <c r="L124" s="38">
        <v>5954</v>
      </c>
      <c r="M124" s="38">
        <f t="shared" si="15"/>
        <v>447</v>
      </c>
      <c r="N124" s="38"/>
      <c r="O124" s="38">
        <f t="shared" si="12"/>
        <v>447</v>
      </c>
      <c r="P124" s="38"/>
      <c r="Q124" s="29"/>
    </row>
    <row r="125" spans="1:17">
      <c r="A125" s="3" t="s">
        <v>128</v>
      </c>
      <c r="B125" s="10">
        <v>614005</v>
      </c>
      <c r="C125" s="29">
        <f t="shared" si="10"/>
        <v>49624</v>
      </c>
      <c r="D125" s="29">
        <f>VLOOKUP(A125,Sheet2!$A$6:$C$212,2,0)</f>
        <v>35642</v>
      </c>
      <c r="E125" s="29">
        <f>VLOOKUP(A125,Sheet2!$A$6:$C$212,3,0)</f>
        <v>13982</v>
      </c>
      <c r="F125" s="31">
        <v>1150</v>
      </c>
      <c r="G125" s="31">
        <v>1950</v>
      </c>
      <c r="H125" s="3">
        <v>0.8</v>
      </c>
      <c r="I125" s="29">
        <f t="shared" si="11"/>
        <v>6825</v>
      </c>
      <c r="J125" s="29">
        <f t="shared" si="13"/>
        <v>5460</v>
      </c>
      <c r="K125" s="29">
        <f t="shared" si="14"/>
        <v>1365</v>
      </c>
      <c r="L125" s="38">
        <v>5232</v>
      </c>
      <c r="M125" s="38">
        <f t="shared" si="15"/>
        <v>228</v>
      </c>
      <c r="N125" s="38"/>
      <c r="O125" s="38">
        <f t="shared" si="12"/>
        <v>228</v>
      </c>
      <c r="P125" s="38"/>
      <c r="Q125" s="29"/>
    </row>
    <row r="126" spans="1:18">
      <c r="A126" s="7" t="s">
        <v>129</v>
      </c>
      <c r="B126" s="7"/>
      <c r="C126" s="27">
        <f t="shared" si="10"/>
        <v>114127</v>
      </c>
      <c r="D126" s="27">
        <f>VLOOKUP(A126,Sheet2!$A$6:$C$212,2,0)</f>
        <v>85242</v>
      </c>
      <c r="E126" s="27">
        <f>VLOOKUP(A126,Sheet2!$A$6:$C$212,3,0)</f>
        <v>28885</v>
      </c>
      <c r="F126" s="28">
        <v>1150</v>
      </c>
      <c r="G126" s="28">
        <v>1950</v>
      </c>
      <c r="H126" s="4">
        <v>0.8</v>
      </c>
      <c r="I126" s="27">
        <f t="shared" si="11"/>
        <v>15435</v>
      </c>
      <c r="J126" s="27">
        <f t="shared" si="13"/>
        <v>12348</v>
      </c>
      <c r="K126" s="27">
        <f t="shared" si="14"/>
        <v>3087</v>
      </c>
      <c r="L126" s="27">
        <v>11553</v>
      </c>
      <c r="M126" s="27">
        <f t="shared" si="15"/>
        <v>795</v>
      </c>
      <c r="N126" s="27"/>
      <c r="O126" s="27">
        <f t="shared" si="12"/>
        <v>795</v>
      </c>
      <c r="P126" s="27"/>
      <c r="Q126" s="27"/>
      <c r="R126">
        <v>1</v>
      </c>
    </row>
    <row r="127" spans="1:17">
      <c r="A127" s="3" t="s">
        <v>129</v>
      </c>
      <c r="B127" s="10">
        <v>614003</v>
      </c>
      <c r="C127" s="29">
        <f t="shared" si="10"/>
        <v>114127</v>
      </c>
      <c r="D127" s="29">
        <f>VLOOKUP(A127,Sheet2!$A$6:$C$212,2,0)</f>
        <v>85242</v>
      </c>
      <c r="E127" s="29">
        <f>VLOOKUP(A127,Sheet2!$A$6:$C$212,3,0)</f>
        <v>28885</v>
      </c>
      <c r="F127" s="31">
        <v>1150</v>
      </c>
      <c r="G127" s="31">
        <v>1950</v>
      </c>
      <c r="H127" s="3">
        <v>0.8</v>
      </c>
      <c r="I127" s="29">
        <f t="shared" si="11"/>
        <v>15435</v>
      </c>
      <c r="J127" s="29">
        <f t="shared" si="13"/>
        <v>12348</v>
      </c>
      <c r="K127" s="29">
        <f t="shared" si="14"/>
        <v>3087</v>
      </c>
      <c r="L127" s="38">
        <v>11553</v>
      </c>
      <c r="M127" s="38">
        <f t="shared" si="15"/>
        <v>795</v>
      </c>
      <c r="N127" s="38"/>
      <c r="O127" s="38">
        <f t="shared" si="12"/>
        <v>795</v>
      </c>
      <c r="P127" s="38"/>
      <c r="Q127" s="29"/>
    </row>
    <row r="128" spans="1:18">
      <c r="A128" s="7" t="s">
        <v>130</v>
      </c>
      <c r="B128" s="7"/>
      <c r="C128" s="27">
        <f t="shared" si="10"/>
        <v>445305</v>
      </c>
      <c r="D128" s="27">
        <f>SUM(D129:D135)</f>
        <v>314172</v>
      </c>
      <c r="E128" s="27">
        <f>SUM(E129:E135)</f>
        <v>131133</v>
      </c>
      <c r="F128" s="28">
        <v>1150</v>
      </c>
      <c r="G128" s="28">
        <v>1950</v>
      </c>
      <c r="H128" s="4" t="s">
        <v>20</v>
      </c>
      <c r="I128" s="27">
        <f>SUM(I129:I135)</f>
        <v>61700</v>
      </c>
      <c r="J128" s="27">
        <f>SUM(J129:J135)</f>
        <v>42828</v>
      </c>
      <c r="K128" s="27">
        <f t="shared" ref="K128:M128" si="18">SUM(K129:K135)</f>
        <v>18872</v>
      </c>
      <c r="L128" s="27">
        <f t="shared" si="18"/>
        <v>42222</v>
      </c>
      <c r="M128" s="27">
        <f t="shared" si="18"/>
        <v>898</v>
      </c>
      <c r="N128" s="27"/>
      <c r="O128" s="27">
        <f t="shared" si="12"/>
        <v>898</v>
      </c>
      <c r="P128" s="27">
        <f>SUM(P129:P135)</f>
        <v>-292</v>
      </c>
      <c r="Q128" s="27"/>
      <c r="R128">
        <v>1</v>
      </c>
    </row>
    <row r="129" spans="1:17">
      <c r="A129" s="6" t="s">
        <v>131</v>
      </c>
      <c r="B129" s="10">
        <v>615001</v>
      </c>
      <c r="C129" s="29">
        <f t="shared" si="10"/>
        <v>0</v>
      </c>
      <c r="D129" s="29">
        <f>VLOOKUP(A129,Sheet2!$A$6:$C$212,2,0)</f>
        <v>0</v>
      </c>
      <c r="E129" s="29">
        <f>VLOOKUP(A129,Sheet2!$A$6:$C$212,3,0)</f>
        <v>0</v>
      </c>
      <c r="F129" s="31">
        <v>1150</v>
      </c>
      <c r="G129" s="31">
        <v>1950</v>
      </c>
      <c r="H129" s="3">
        <v>0.6</v>
      </c>
      <c r="I129" s="29">
        <f t="shared" si="11"/>
        <v>0</v>
      </c>
      <c r="J129" s="29">
        <f t="shared" si="13"/>
        <v>0</v>
      </c>
      <c r="K129" s="29">
        <f t="shared" si="14"/>
        <v>0</v>
      </c>
      <c r="L129" s="38">
        <v>0</v>
      </c>
      <c r="M129" s="38">
        <f t="shared" si="15"/>
        <v>0</v>
      </c>
      <c r="N129" s="38"/>
      <c r="O129" s="38">
        <f t="shared" si="12"/>
        <v>0</v>
      </c>
      <c r="P129" s="38"/>
      <c r="Q129" s="29"/>
    </row>
    <row r="130" spans="1:17">
      <c r="A130" s="3" t="s">
        <v>132</v>
      </c>
      <c r="B130" s="10">
        <v>615002</v>
      </c>
      <c r="C130" s="29">
        <f t="shared" si="10"/>
        <v>52099</v>
      </c>
      <c r="D130" s="29">
        <f>VLOOKUP(A130,Sheet2!$A$6:$C$212,2,0)</f>
        <v>35406</v>
      </c>
      <c r="E130" s="29">
        <f>VLOOKUP(A130,Sheet2!$A$6:$C$212,3,0)</f>
        <v>16693</v>
      </c>
      <c r="F130" s="31">
        <v>1150</v>
      </c>
      <c r="G130" s="31">
        <v>1950</v>
      </c>
      <c r="H130" s="3">
        <v>0.6</v>
      </c>
      <c r="I130" s="29">
        <f t="shared" si="11"/>
        <v>7327</v>
      </c>
      <c r="J130" s="29">
        <f t="shared" si="13"/>
        <v>4396</v>
      </c>
      <c r="K130" s="29">
        <f t="shared" si="14"/>
        <v>2931</v>
      </c>
      <c r="L130" s="38">
        <v>4194</v>
      </c>
      <c r="M130" s="38">
        <f t="shared" si="15"/>
        <v>202</v>
      </c>
      <c r="N130" s="38"/>
      <c r="O130" s="38">
        <f t="shared" si="12"/>
        <v>202</v>
      </c>
      <c r="P130" s="38"/>
      <c r="Q130" s="29"/>
    </row>
    <row r="131" spans="1:17">
      <c r="A131" s="6" t="s">
        <v>133</v>
      </c>
      <c r="B131" s="10">
        <v>615003</v>
      </c>
      <c r="C131" s="29">
        <f t="shared" si="10"/>
        <v>77231</v>
      </c>
      <c r="D131" s="29">
        <f>VLOOKUP(A131,Sheet2!$A$6:$C$212,2,0)</f>
        <v>54471</v>
      </c>
      <c r="E131" s="29">
        <f>VLOOKUP(A131,Sheet2!$A$6:$C$212,3,0)</f>
        <v>22760</v>
      </c>
      <c r="F131" s="31">
        <v>1150</v>
      </c>
      <c r="G131" s="31">
        <v>1950</v>
      </c>
      <c r="H131" s="3">
        <v>0.6</v>
      </c>
      <c r="I131" s="29">
        <f t="shared" si="11"/>
        <v>10702</v>
      </c>
      <c r="J131" s="29">
        <f t="shared" si="13"/>
        <v>6421</v>
      </c>
      <c r="K131" s="29">
        <f t="shared" si="14"/>
        <v>4281</v>
      </c>
      <c r="L131" s="38">
        <v>6241</v>
      </c>
      <c r="M131" s="38">
        <f t="shared" si="15"/>
        <v>180</v>
      </c>
      <c r="N131" s="38"/>
      <c r="O131" s="38">
        <f t="shared" si="12"/>
        <v>180</v>
      </c>
      <c r="P131" s="38"/>
      <c r="Q131" s="29"/>
    </row>
    <row r="132" spans="1:17">
      <c r="A132" s="8" t="s">
        <v>134</v>
      </c>
      <c r="B132" s="10">
        <v>615004</v>
      </c>
      <c r="C132" s="29">
        <f t="shared" si="10"/>
        <v>75830</v>
      </c>
      <c r="D132" s="29">
        <f>VLOOKUP(A132,Sheet2!$A$6:$C$212,2,0)</f>
        <v>53475</v>
      </c>
      <c r="E132" s="29">
        <f>VLOOKUP(A132,Sheet2!$A$6:$C$212,3,0)</f>
        <v>22355</v>
      </c>
      <c r="F132" s="31">
        <v>1150</v>
      </c>
      <c r="G132" s="31">
        <v>1950</v>
      </c>
      <c r="H132" s="3">
        <v>0.6</v>
      </c>
      <c r="I132" s="29">
        <f t="shared" si="11"/>
        <v>10509</v>
      </c>
      <c r="J132" s="29">
        <f t="shared" si="13"/>
        <v>6305</v>
      </c>
      <c r="K132" s="29">
        <f t="shared" si="14"/>
        <v>4204</v>
      </c>
      <c r="L132" s="38">
        <v>5907</v>
      </c>
      <c r="M132" s="38">
        <f t="shared" si="15"/>
        <v>398</v>
      </c>
      <c r="N132" s="38"/>
      <c r="O132" s="38">
        <f t="shared" si="12"/>
        <v>398</v>
      </c>
      <c r="P132" s="38"/>
      <c r="Q132" s="29" t="s">
        <v>135</v>
      </c>
    </row>
    <row r="133" spans="1:17">
      <c r="A133" s="3" t="s">
        <v>136</v>
      </c>
      <c r="B133" s="10">
        <v>615005</v>
      </c>
      <c r="C133" s="29">
        <f t="shared" si="10"/>
        <v>30967</v>
      </c>
      <c r="D133" s="29">
        <f>VLOOKUP(A133,Sheet2!$A$6:$C$212,2,0)</f>
        <v>24014</v>
      </c>
      <c r="E133" s="29">
        <f>VLOOKUP(A133,Sheet2!$A$6:$C$212,3,0)</f>
        <v>6953</v>
      </c>
      <c r="F133" s="31">
        <v>1150</v>
      </c>
      <c r="G133" s="31">
        <v>1950</v>
      </c>
      <c r="H133" s="3">
        <v>0.6</v>
      </c>
      <c r="I133" s="29">
        <f t="shared" si="11"/>
        <v>4117</v>
      </c>
      <c r="J133" s="29">
        <f t="shared" si="13"/>
        <v>2470</v>
      </c>
      <c r="K133" s="29">
        <f t="shared" si="14"/>
        <v>1647</v>
      </c>
      <c r="L133" s="38">
        <v>2352</v>
      </c>
      <c r="M133" s="38">
        <f t="shared" si="15"/>
        <v>118</v>
      </c>
      <c r="N133" s="38"/>
      <c r="O133" s="38">
        <f t="shared" si="12"/>
        <v>118</v>
      </c>
      <c r="P133" s="38"/>
      <c r="Q133" s="29"/>
    </row>
    <row r="134" spans="1:17">
      <c r="A134" s="3" t="s">
        <v>137</v>
      </c>
      <c r="B134" s="10">
        <v>615008</v>
      </c>
      <c r="C134" s="29">
        <f t="shared" si="10"/>
        <v>116989</v>
      </c>
      <c r="D134" s="29">
        <f>VLOOKUP(A134,Sheet2!$A$6:$C$212,2,0)</f>
        <v>80336</v>
      </c>
      <c r="E134" s="29">
        <f>VLOOKUP(A134,Sheet2!$A$6:$C$212,3,0)</f>
        <v>36653</v>
      </c>
      <c r="F134" s="31">
        <v>1150</v>
      </c>
      <c r="G134" s="31">
        <v>1950</v>
      </c>
      <c r="H134" s="3">
        <v>0.8</v>
      </c>
      <c r="I134" s="29">
        <f t="shared" si="11"/>
        <v>16386</v>
      </c>
      <c r="J134" s="29">
        <f t="shared" si="13"/>
        <v>13109</v>
      </c>
      <c r="K134" s="29">
        <f t="shared" si="14"/>
        <v>3277</v>
      </c>
      <c r="L134" s="38">
        <v>13340</v>
      </c>
      <c r="M134" s="38">
        <v>0</v>
      </c>
      <c r="N134" s="38"/>
      <c r="O134" s="38">
        <f t="shared" si="12"/>
        <v>0</v>
      </c>
      <c r="P134" s="38">
        <v>-231</v>
      </c>
      <c r="Q134" s="29"/>
    </row>
    <row r="135" spans="1:17">
      <c r="A135" s="3" t="s">
        <v>138</v>
      </c>
      <c r="B135" s="10">
        <v>615009</v>
      </c>
      <c r="C135" s="29">
        <f t="shared" ref="C135:C198" si="19">D135+E135</f>
        <v>92189</v>
      </c>
      <c r="D135" s="29">
        <f>VLOOKUP(A135,Sheet2!$A$6:$C$212,2,0)</f>
        <v>66470</v>
      </c>
      <c r="E135" s="29">
        <f>VLOOKUP(A135,Sheet2!$A$6:$C$212,3,0)</f>
        <v>25719</v>
      </c>
      <c r="F135" s="31">
        <v>1150</v>
      </c>
      <c r="G135" s="31">
        <v>1950</v>
      </c>
      <c r="H135" s="3">
        <v>0.8</v>
      </c>
      <c r="I135" s="29">
        <f t="shared" ref="I135:I198" si="20">ROUND((D135*F135+E135*G135)/10000,0)</f>
        <v>12659</v>
      </c>
      <c r="J135" s="29">
        <f t="shared" si="13"/>
        <v>10127</v>
      </c>
      <c r="K135" s="29">
        <f t="shared" si="14"/>
        <v>2532</v>
      </c>
      <c r="L135" s="38">
        <v>10188</v>
      </c>
      <c r="M135" s="38">
        <v>0</v>
      </c>
      <c r="N135" s="38"/>
      <c r="O135" s="38">
        <f t="shared" ref="O135:O198" si="21">M135+N135</f>
        <v>0</v>
      </c>
      <c r="P135" s="38">
        <v>-61</v>
      </c>
      <c r="Q135" s="29"/>
    </row>
    <row r="136" spans="1:18">
      <c r="A136" s="7" t="s">
        <v>139</v>
      </c>
      <c r="B136" s="33"/>
      <c r="C136" s="27">
        <f t="shared" si="19"/>
        <v>177159</v>
      </c>
      <c r="D136" s="27">
        <f>VLOOKUP(A136,Sheet2!$A$6:$C$212,2,0)</f>
        <v>125577</v>
      </c>
      <c r="E136" s="27">
        <f>VLOOKUP(A136,Sheet2!$A$6:$C$212,3,0)</f>
        <v>51582</v>
      </c>
      <c r="F136" s="28">
        <v>1150</v>
      </c>
      <c r="G136" s="28">
        <v>1950</v>
      </c>
      <c r="H136" s="4">
        <v>0.8</v>
      </c>
      <c r="I136" s="27">
        <f t="shared" si="20"/>
        <v>24500</v>
      </c>
      <c r="J136" s="27">
        <f t="shared" ref="J136:J199" si="22">ROUND((F136*D136*H136+G136*E136*H136)/10000,0)</f>
        <v>19600</v>
      </c>
      <c r="K136" s="27">
        <f t="shared" ref="K136:K199" si="23">I136-J136</f>
        <v>4900</v>
      </c>
      <c r="L136" s="27">
        <v>19581</v>
      </c>
      <c r="M136" s="27">
        <f t="shared" ref="M136:M199" si="24">J136-L136</f>
        <v>19</v>
      </c>
      <c r="N136" s="27"/>
      <c r="O136" s="27">
        <f t="shared" si="21"/>
        <v>19</v>
      </c>
      <c r="P136" s="27"/>
      <c r="Q136" s="27"/>
      <c r="R136">
        <v>1</v>
      </c>
    </row>
    <row r="137" spans="1:17">
      <c r="A137" s="3" t="s">
        <v>139</v>
      </c>
      <c r="B137" s="10">
        <v>615006</v>
      </c>
      <c r="C137" s="29">
        <f t="shared" si="19"/>
        <v>177159</v>
      </c>
      <c r="D137" s="29">
        <f>VLOOKUP(A137,Sheet2!$A$6:$C$212,2,0)</f>
        <v>125577</v>
      </c>
      <c r="E137" s="29">
        <f>VLOOKUP(A137,Sheet2!$A$6:$C$212,3,0)</f>
        <v>51582</v>
      </c>
      <c r="F137" s="31">
        <v>1150</v>
      </c>
      <c r="G137" s="31">
        <v>1950</v>
      </c>
      <c r="H137" s="3">
        <v>0.8</v>
      </c>
      <c r="I137" s="29">
        <f t="shared" si="20"/>
        <v>24500</v>
      </c>
      <c r="J137" s="29">
        <f t="shared" si="22"/>
        <v>19600</v>
      </c>
      <c r="K137" s="29">
        <f t="shared" si="23"/>
        <v>4900</v>
      </c>
      <c r="L137" s="38">
        <v>19581</v>
      </c>
      <c r="M137" s="38">
        <f t="shared" si="24"/>
        <v>19</v>
      </c>
      <c r="N137" s="38"/>
      <c r="O137" s="38">
        <f t="shared" si="21"/>
        <v>19</v>
      </c>
      <c r="P137" s="38"/>
      <c r="Q137" s="29"/>
    </row>
    <row r="138" spans="1:18">
      <c r="A138" s="7" t="s">
        <v>140</v>
      </c>
      <c r="B138" s="33"/>
      <c r="C138" s="27">
        <f t="shared" si="19"/>
        <v>185813</v>
      </c>
      <c r="D138" s="27">
        <f>VLOOKUP(A138,Sheet2!$A$6:$C$212,2,0)</f>
        <v>132441</v>
      </c>
      <c r="E138" s="27">
        <f>VLOOKUP(A138,Sheet2!$A$6:$C$212,3,0)</f>
        <v>53372</v>
      </c>
      <c r="F138" s="28">
        <v>1150</v>
      </c>
      <c r="G138" s="28">
        <v>1950</v>
      </c>
      <c r="H138" s="4">
        <v>0.8</v>
      </c>
      <c r="I138" s="27">
        <f t="shared" si="20"/>
        <v>25638</v>
      </c>
      <c r="J138" s="27">
        <f t="shared" si="22"/>
        <v>20511</v>
      </c>
      <c r="K138" s="27">
        <f t="shared" si="23"/>
        <v>5127</v>
      </c>
      <c r="L138" s="27">
        <v>20121</v>
      </c>
      <c r="M138" s="27">
        <f t="shared" si="24"/>
        <v>390</v>
      </c>
      <c r="N138" s="27"/>
      <c r="O138" s="27">
        <f t="shared" si="21"/>
        <v>390</v>
      </c>
      <c r="P138" s="27"/>
      <c r="Q138" s="27"/>
      <c r="R138">
        <v>1</v>
      </c>
    </row>
    <row r="139" spans="1:17">
      <c r="A139" s="3" t="s">
        <v>140</v>
      </c>
      <c r="B139" s="10">
        <v>615007</v>
      </c>
      <c r="C139" s="29">
        <f t="shared" si="19"/>
        <v>185813</v>
      </c>
      <c r="D139" s="29">
        <f>VLOOKUP(A139,Sheet2!$A$6:$C$212,2,0)</f>
        <v>132441</v>
      </c>
      <c r="E139" s="29">
        <f>VLOOKUP(A139,Sheet2!$A$6:$C$212,3,0)</f>
        <v>53372</v>
      </c>
      <c r="F139" s="31">
        <v>1150</v>
      </c>
      <c r="G139" s="31">
        <v>1950</v>
      </c>
      <c r="H139" s="3">
        <v>0.8</v>
      </c>
      <c r="I139" s="29">
        <f t="shared" si="20"/>
        <v>25638</v>
      </c>
      <c r="J139" s="29">
        <f t="shared" si="22"/>
        <v>20511</v>
      </c>
      <c r="K139" s="29">
        <f t="shared" si="23"/>
        <v>5127</v>
      </c>
      <c r="L139" s="38">
        <v>20121</v>
      </c>
      <c r="M139" s="38">
        <f t="shared" si="24"/>
        <v>390</v>
      </c>
      <c r="N139" s="38"/>
      <c r="O139" s="38">
        <f t="shared" si="21"/>
        <v>390</v>
      </c>
      <c r="P139" s="38"/>
      <c r="Q139" s="29"/>
    </row>
    <row r="140" spans="1:18">
      <c r="A140" s="7" t="s">
        <v>141</v>
      </c>
      <c r="B140" s="7"/>
      <c r="C140" s="27">
        <f t="shared" si="19"/>
        <v>83244</v>
      </c>
      <c r="D140" s="27">
        <f>VLOOKUP(A140,Sheet2!$A$6:$C$212,2,0)</f>
        <v>61050</v>
      </c>
      <c r="E140" s="27">
        <f>VLOOKUP(A140,Sheet2!$A$6:$C$212,3,0)</f>
        <v>22194</v>
      </c>
      <c r="F140" s="28">
        <v>1150</v>
      </c>
      <c r="G140" s="28">
        <v>1950</v>
      </c>
      <c r="H140" s="4">
        <v>0.8</v>
      </c>
      <c r="I140" s="27">
        <f t="shared" si="20"/>
        <v>11349</v>
      </c>
      <c r="J140" s="27">
        <f t="shared" si="22"/>
        <v>9079</v>
      </c>
      <c r="K140" s="27">
        <f t="shared" si="23"/>
        <v>2270</v>
      </c>
      <c r="L140" s="27">
        <v>8782</v>
      </c>
      <c r="M140" s="27">
        <f t="shared" si="24"/>
        <v>297</v>
      </c>
      <c r="N140" s="27"/>
      <c r="O140" s="27">
        <f t="shared" si="21"/>
        <v>297</v>
      </c>
      <c r="P140" s="27"/>
      <c r="Q140" s="27"/>
      <c r="R140">
        <v>1</v>
      </c>
    </row>
    <row r="141" spans="1:17">
      <c r="A141" s="3" t="s">
        <v>141</v>
      </c>
      <c r="B141" s="10">
        <v>615010</v>
      </c>
      <c r="C141" s="29">
        <f t="shared" si="19"/>
        <v>83244</v>
      </c>
      <c r="D141" s="29">
        <f>VLOOKUP(A141,Sheet2!$A$6:$C$212,2,0)</f>
        <v>61050</v>
      </c>
      <c r="E141" s="29">
        <f>VLOOKUP(A141,Sheet2!$A$6:$C$212,3,0)</f>
        <v>22194</v>
      </c>
      <c r="F141" s="31">
        <v>1150</v>
      </c>
      <c r="G141" s="31">
        <v>1950</v>
      </c>
      <c r="H141" s="3">
        <v>0.8</v>
      </c>
      <c r="I141" s="29">
        <f t="shared" si="20"/>
        <v>11349</v>
      </c>
      <c r="J141" s="29">
        <f t="shared" si="22"/>
        <v>9079</v>
      </c>
      <c r="K141" s="29">
        <f t="shared" si="23"/>
        <v>2270</v>
      </c>
      <c r="L141" s="38">
        <v>8782</v>
      </c>
      <c r="M141" s="38">
        <f t="shared" si="24"/>
        <v>297</v>
      </c>
      <c r="N141" s="38"/>
      <c r="O141" s="38">
        <f t="shared" si="21"/>
        <v>297</v>
      </c>
      <c r="P141" s="38"/>
      <c r="Q141" s="29"/>
    </row>
    <row r="142" spans="1:18">
      <c r="A142" s="9" t="s">
        <v>142</v>
      </c>
      <c r="B142" s="9"/>
      <c r="C142" s="27">
        <f t="shared" si="19"/>
        <v>494235</v>
      </c>
      <c r="D142" s="27">
        <f>SUM(D143:D146)</f>
        <v>345722</v>
      </c>
      <c r="E142" s="27">
        <f>SUM(E143:E146)</f>
        <v>148513</v>
      </c>
      <c r="F142" s="28">
        <v>1150</v>
      </c>
      <c r="G142" s="28">
        <v>1950</v>
      </c>
      <c r="H142" s="4" t="s">
        <v>20</v>
      </c>
      <c r="I142" s="27">
        <f t="shared" si="20"/>
        <v>68718</v>
      </c>
      <c r="J142" s="27">
        <f>SUM(J143:J146)</f>
        <v>51542</v>
      </c>
      <c r="K142" s="27">
        <f t="shared" ref="K142:M142" si="25">SUM(K143:K146)</f>
        <v>17176</v>
      </c>
      <c r="L142" s="27">
        <f t="shared" si="25"/>
        <v>51163</v>
      </c>
      <c r="M142" s="27">
        <f t="shared" si="25"/>
        <v>425</v>
      </c>
      <c r="N142" s="27"/>
      <c r="O142" s="27">
        <f t="shared" si="21"/>
        <v>425</v>
      </c>
      <c r="P142" s="27">
        <f>SUM(P143:P146)</f>
        <v>-46</v>
      </c>
      <c r="Q142" s="27"/>
      <c r="R142">
        <v>1</v>
      </c>
    </row>
    <row r="143" spans="1:17">
      <c r="A143" s="6" t="s">
        <v>143</v>
      </c>
      <c r="B143" s="10">
        <v>616001</v>
      </c>
      <c r="C143" s="29">
        <f t="shared" si="19"/>
        <v>69900</v>
      </c>
      <c r="D143" s="29">
        <f>VLOOKUP(A143,Sheet2!$A$6:$C$212,2,0)</f>
        <v>45945</v>
      </c>
      <c r="E143" s="29">
        <f>VLOOKUP(A143,Sheet2!$A$6:$C$212,3,0)</f>
        <v>23955</v>
      </c>
      <c r="F143" s="31">
        <v>1150</v>
      </c>
      <c r="G143" s="31">
        <v>1950</v>
      </c>
      <c r="H143" s="3">
        <v>0.6</v>
      </c>
      <c r="I143" s="29">
        <f t="shared" si="20"/>
        <v>9955</v>
      </c>
      <c r="J143" s="29">
        <f t="shared" si="22"/>
        <v>5973</v>
      </c>
      <c r="K143" s="29">
        <f t="shared" si="23"/>
        <v>3982</v>
      </c>
      <c r="L143" s="38">
        <v>6019</v>
      </c>
      <c r="M143" s="38">
        <v>0</v>
      </c>
      <c r="N143" s="38"/>
      <c r="O143" s="38">
        <f t="shared" si="21"/>
        <v>0</v>
      </c>
      <c r="P143" s="38">
        <v>-46</v>
      </c>
      <c r="Q143" s="29"/>
    </row>
    <row r="144" spans="1:17">
      <c r="A144" s="3" t="s">
        <v>144</v>
      </c>
      <c r="B144" s="10">
        <v>616002</v>
      </c>
      <c r="C144" s="29">
        <f t="shared" si="19"/>
        <v>52549</v>
      </c>
      <c r="D144" s="29">
        <f>VLOOKUP(A144,Sheet2!$A$6:$C$212,2,0)</f>
        <v>37952</v>
      </c>
      <c r="E144" s="29">
        <f>VLOOKUP(A144,Sheet2!$A$6:$C$212,3,0)</f>
        <v>14597</v>
      </c>
      <c r="F144" s="31">
        <v>1150</v>
      </c>
      <c r="G144" s="31">
        <v>1950</v>
      </c>
      <c r="H144" s="3">
        <v>0.6</v>
      </c>
      <c r="I144" s="29">
        <f t="shared" si="20"/>
        <v>7211</v>
      </c>
      <c r="J144" s="29">
        <f t="shared" si="22"/>
        <v>4327</v>
      </c>
      <c r="K144" s="29">
        <f t="shared" si="23"/>
        <v>2884</v>
      </c>
      <c r="L144" s="38">
        <v>4110</v>
      </c>
      <c r="M144" s="38">
        <f t="shared" si="24"/>
        <v>217</v>
      </c>
      <c r="N144" s="38"/>
      <c r="O144" s="38">
        <f t="shared" si="21"/>
        <v>217</v>
      </c>
      <c r="P144" s="38"/>
      <c r="Q144" s="29"/>
    </row>
    <row r="145" spans="1:17">
      <c r="A145" s="3" t="s">
        <v>145</v>
      </c>
      <c r="B145" s="10">
        <v>616004</v>
      </c>
      <c r="C145" s="29">
        <f t="shared" si="19"/>
        <v>161832</v>
      </c>
      <c r="D145" s="29">
        <f>VLOOKUP(A145,Sheet2!$A$6:$C$212,2,0)</f>
        <v>112340</v>
      </c>
      <c r="E145" s="29">
        <f>VLOOKUP(A145,Sheet2!$A$6:$C$212,3,0)</f>
        <v>49492</v>
      </c>
      <c r="F145" s="31">
        <v>1150</v>
      </c>
      <c r="G145" s="31">
        <v>1950</v>
      </c>
      <c r="H145" s="3">
        <v>0.8</v>
      </c>
      <c r="I145" s="29">
        <f t="shared" si="20"/>
        <v>22570</v>
      </c>
      <c r="J145" s="29">
        <f t="shared" si="22"/>
        <v>18056</v>
      </c>
      <c r="K145" s="29">
        <f t="shared" si="23"/>
        <v>4514</v>
      </c>
      <c r="L145" s="38">
        <v>18017</v>
      </c>
      <c r="M145" s="38">
        <f t="shared" si="24"/>
        <v>39</v>
      </c>
      <c r="N145" s="38"/>
      <c r="O145" s="38">
        <f t="shared" si="21"/>
        <v>39</v>
      </c>
      <c r="P145" s="38"/>
      <c r="Q145" s="29"/>
    </row>
    <row r="146" spans="1:17">
      <c r="A146" s="3" t="s">
        <v>146</v>
      </c>
      <c r="B146" s="10">
        <v>616007</v>
      </c>
      <c r="C146" s="29">
        <f t="shared" si="19"/>
        <v>209954</v>
      </c>
      <c r="D146" s="29">
        <f>VLOOKUP(A146,Sheet2!$A$6:$C$212,2,0)</f>
        <v>149485</v>
      </c>
      <c r="E146" s="29">
        <f>VLOOKUP(A146,Sheet2!$A$6:$C$212,3,0)</f>
        <v>60469</v>
      </c>
      <c r="F146" s="31">
        <v>1150</v>
      </c>
      <c r="G146" s="31">
        <v>1950</v>
      </c>
      <c r="H146" s="3">
        <v>0.8</v>
      </c>
      <c r="I146" s="29">
        <f t="shared" si="20"/>
        <v>28982</v>
      </c>
      <c r="J146" s="29">
        <f t="shared" si="22"/>
        <v>23186</v>
      </c>
      <c r="K146" s="29">
        <f t="shared" si="23"/>
        <v>5796</v>
      </c>
      <c r="L146" s="38">
        <v>23017</v>
      </c>
      <c r="M146" s="38">
        <f t="shared" si="24"/>
        <v>169</v>
      </c>
      <c r="N146" s="38"/>
      <c r="O146" s="38">
        <f t="shared" si="21"/>
        <v>169</v>
      </c>
      <c r="P146" s="38"/>
      <c r="Q146" s="29" t="s">
        <v>147</v>
      </c>
    </row>
    <row r="147" spans="1:18">
      <c r="A147" s="7" t="s">
        <v>148</v>
      </c>
      <c r="B147" s="33"/>
      <c r="C147" s="27">
        <f t="shared" si="19"/>
        <v>211371</v>
      </c>
      <c r="D147" s="27">
        <f>VLOOKUP(A147,Sheet2!$A$6:$C$212,2,0)</f>
        <v>146916</v>
      </c>
      <c r="E147" s="27">
        <f>VLOOKUP(A147,Sheet2!$A$6:$C$212,3,0)</f>
        <v>64455</v>
      </c>
      <c r="F147" s="28">
        <v>1150</v>
      </c>
      <c r="G147" s="28">
        <v>1950</v>
      </c>
      <c r="H147" s="4">
        <v>0.8</v>
      </c>
      <c r="I147" s="27">
        <f t="shared" si="20"/>
        <v>29464</v>
      </c>
      <c r="J147" s="27">
        <f t="shared" si="22"/>
        <v>23571</v>
      </c>
      <c r="K147" s="27">
        <f t="shared" si="23"/>
        <v>5893</v>
      </c>
      <c r="L147" s="27">
        <v>23421</v>
      </c>
      <c r="M147" s="27">
        <f t="shared" si="24"/>
        <v>150</v>
      </c>
      <c r="N147" s="27"/>
      <c r="O147" s="27">
        <f t="shared" si="21"/>
        <v>150</v>
      </c>
      <c r="P147" s="27"/>
      <c r="Q147" s="27"/>
      <c r="R147">
        <v>1</v>
      </c>
    </row>
    <row r="148" spans="1:17">
      <c r="A148" s="3" t="s">
        <v>148</v>
      </c>
      <c r="B148" s="10">
        <v>616006</v>
      </c>
      <c r="C148" s="29">
        <f t="shared" si="19"/>
        <v>211371</v>
      </c>
      <c r="D148" s="29">
        <f>VLOOKUP(A148,Sheet2!$A$6:$C$212,2,0)</f>
        <v>146916</v>
      </c>
      <c r="E148" s="29">
        <f>VLOOKUP(A148,Sheet2!$A$6:$C$212,3,0)</f>
        <v>64455</v>
      </c>
      <c r="F148" s="31">
        <v>1150</v>
      </c>
      <c r="G148" s="31">
        <v>1950</v>
      </c>
      <c r="H148" s="3">
        <v>0.8</v>
      </c>
      <c r="I148" s="29">
        <f t="shared" si="20"/>
        <v>29464</v>
      </c>
      <c r="J148" s="29">
        <f t="shared" si="22"/>
        <v>23571</v>
      </c>
      <c r="K148" s="29">
        <f t="shared" si="23"/>
        <v>5893</v>
      </c>
      <c r="L148" s="38">
        <v>23421</v>
      </c>
      <c r="M148" s="38">
        <f t="shared" si="24"/>
        <v>150</v>
      </c>
      <c r="N148" s="38"/>
      <c r="O148" s="38">
        <f t="shared" si="21"/>
        <v>150</v>
      </c>
      <c r="P148" s="38"/>
      <c r="Q148" s="29"/>
    </row>
    <row r="149" spans="1:18">
      <c r="A149" s="7" t="s">
        <v>149</v>
      </c>
      <c r="B149" s="7"/>
      <c r="C149" s="27">
        <f t="shared" si="19"/>
        <v>192735</v>
      </c>
      <c r="D149" s="27">
        <f>VLOOKUP(A149,Sheet2!$A$6:$C$212,2,0)</f>
        <v>128212</v>
      </c>
      <c r="E149" s="27">
        <f>VLOOKUP(A149,Sheet2!$A$6:$C$212,3,0)</f>
        <v>64523</v>
      </c>
      <c r="F149" s="28">
        <v>1150</v>
      </c>
      <c r="G149" s="28">
        <v>1950</v>
      </c>
      <c r="H149" s="4">
        <v>0.8</v>
      </c>
      <c r="I149" s="27">
        <f t="shared" si="20"/>
        <v>27326</v>
      </c>
      <c r="J149" s="27">
        <f t="shared" si="22"/>
        <v>21861</v>
      </c>
      <c r="K149" s="27">
        <f t="shared" si="23"/>
        <v>5465</v>
      </c>
      <c r="L149" s="27">
        <v>21406</v>
      </c>
      <c r="M149" s="27">
        <f t="shared" si="24"/>
        <v>455</v>
      </c>
      <c r="N149" s="27"/>
      <c r="O149" s="27">
        <f t="shared" si="21"/>
        <v>455</v>
      </c>
      <c r="P149" s="27"/>
      <c r="Q149" s="27"/>
      <c r="R149">
        <v>1</v>
      </c>
    </row>
    <row r="150" spans="1:17">
      <c r="A150" s="3" t="s">
        <v>149</v>
      </c>
      <c r="B150" s="10">
        <v>616005</v>
      </c>
      <c r="C150" s="29">
        <f t="shared" si="19"/>
        <v>192735</v>
      </c>
      <c r="D150" s="29">
        <f>VLOOKUP(A150,Sheet2!$A$6:$C$212,2,0)</f>
        <v>128212</v>
      </c>
      <c r="E150" s="29">
        <f>VLOOKUP(A150,Sheet2!$A$6:$C$212,3,0)</f>
        <v>64523</v>
      </c>
      <c r="F150" s="31">
        <v>1150</v>
      </c>
      <c r="G150" s="31">
        <v>1950</v>
      </c>
      <c r="H150" s="3">
        <v>0.8</v>
      </c>
      <c r="I150" s="29">
        <f t="shared" si="20"/>
        <v>27326</v>
      </c>
      <c r="J150" s="29">
        <f t="shared" si="22"/>
        <v>21861</v>
      </c>
      <c r="K150" s="29">
        <f t="shared" si="23"/>
        <v>5465</v>
      </c>
      <c r="L150" s="38">
        <v>21406</v>
      </c>
      <c r="M150" s="38">
        <f t="shared" si="24"/>
        <v>455</v>
      </c>
      <c r="N150" s="38"/>
      <c r="O150" s="38">
        <f t="shared" si="21"/>
        <v>455</v>
      </c>
      <c r="P150" s="38"/>
      <c r="Q150" s="29"/>
    </row>
    <row r="151" spans="1:18">
      <c r="A151" s="7" t="s">
        <v>150</v>
      </c>
      <c r="B151" s="7"/>
      <c r="C151" s="27">
        <f t="shared" si="19"/>
        <v>239956</v>
      </c>
      <c r="D151" s="27">
        <f>SUM(D152:D156)</f>
        <v>174895</v>
      </c>
      <c r="E151" s="27">
        <f>SUM(E152:E156)</f>
        <v>65061</v>
      </c>
      <c r="F151" s="28">
        <v>1150</v>
      </c>
      <c r="G151" s="28">
        <v>1950</v>
      </c>
      <c r="H151" s="4" t="s">
        <v>20</v>
      </c>
      <c r="I151" s="27">
        <f t="shared" si="20"/>
        <v>32800</v>
      </c>
      <c r="J151" s="27">
        <f>SUM(J152:J156)</f>
        <v>23964</v>
      </c>
      <c r="K151" s="27">
        <f t="shared" si="23"/>
        <v>8836</v>
      </c>
      <c r="L151" s="27">
        <f>SUM(L152:L156)</f>
        <v>22756</v>
      </c>
      <c r="M151" s="27">
        <f t="shared" si="24"/>
        <v>1208</v>
      </c>
      <c r="N151" s="27"/>
      <c r="O151" s="27">
        <f t="shared" si="21"/>
        <v>1208</v>
      </c>
      <c r="P151" s="27"/>
      <c r="Q151" s="27"/>
      <c r="R151">
        <v>1</v>
      </c>
    </row>
    <row r="152" spans="1:17">
      <c r="A152" s="6" t="s">
        <v>151</v>
      </c>
      <c r="B152" s="10">
        <v>617001</v>
      </c>
      <c r="C152" s="29">
        <f t="shared" si="19"/>
        <v>0</v>
      </c>
      <c r="D152" s="29">
        <f>VLOOKUP(A152,Sheet2!$A$6:$C$212,2,0)</f>
        <v>0</v>
      </c>
      <c r="E152" s="29">
        <f>VLOOKUP(A152,Sheet2!$A$6:$C$212,3,0)</f>
        <v>0</v>
      </c>
      <c r="F152" s="31">
        <v>1150</v>
      </c>
      <c r="G152" s="31">
        <v>1950</v>
      </c>
      <c r="H152" s="3">
        <v>0.6</v>
      </c>
      <c r="I152" s="29">
        <f t="shared" si="20"/>
        <v>0</v>
      </c>
      <c r="J152" s="29">
        <f t="shared" si="22"/>
        <v>0</v>
      </c>
      <c r="K152" s="29">
        <f t="shared" si="23"/>
        <v>0</v>
      </c>
      <c r="L152" s="38">
        <v>0</v>
      </c>
      <c r="M152" s="38">
        <f t="shared" si="24"/>
        <v>0</v>
      </c>
      <c r="N152" s="38"/>
      <c r="O152" s="38">
        <f t="shared" si="21"/>
        <v>0</v>
      </c>
      <c r="P152" s="38"/>
      <c r="Q152" s="29"/>
    </row>
    <row r="153" spans="1:17">
      <c r="A153" s="3" t="s">
        <v>152</v>
      </c>
      <c r="B153" s="10">
        <v>617002</v>
      </c>
      <c r="C153" s="29">
        <f t="shared" si="19"/>
        <v>61747</v>
      </c>
      <c r="D153" s="29">
        <f>VLOOKUP(A153,Sheet2!$A$6:$C$212,2,0)</f>
        <v>43658</v>
      </c>
      <c r="E153" s="29">
        <f>VLOOKUP(A153,Sheet2!$A$6:$C$212,3,0)</f>
        <v>18089</v>
      </c>
      <c r="F153" s="31">
        <v>1150</v>
      </c>
      <c r="G153" s="31">
        <v>1950</v>
      </c>
      <c r="H153" s="3">
        <v>0.6</v>
      </c>
      <c r="I153" s="29">
        <f t="shared" si="20"/>
        <v>8548</v>
      </c>
      <c r="J153" s="29">
        <f t="shared" si="22"/>
        <v>5129</v>
      </c>
      <c r="K153" s="29">
        <f t="shared" si="23"/>
        <v>3419</v>
      </c>
      <c r="L153" s="38">
        <v>4988</v>
      </c>
      <c r="M153" s="38">
        <f t="shared" si="24"/>
        <v>141</v>
      </c>
      <c r="N153" s="38"/>
      <c r="O153" s="38">
        <f t="shared" si="21"/>
        <v>141</v>
      </c>
      <c r="P153" s="38"/>
      <c r="Q153" s="29"/>
    </row>
    <row r="154" spans="1:17">
      <c r="A154" s="3" t="s">
        <v>153</v>
      </c>
      <c r="B154" s="10">
        <v>617003</v>
      </c>
      <c r="C154" s="29">
        <f t="shared" si="19"/>
        <v>20890</v>
      </c>
      <c r="D154" s="29">
        <f>VLOOKUP(A154,Sheet2!$A$6:$C$212,2,0)</f>
        <v>15555</v>
      </c>
      <c r="E154" s="29">
        <f>VLOOKUP(A154,Sheet2!$A$6:$C$212,3,0)</f>
        <v>5335</v>
      </c>
      <c r="F154" s="31">
        <v>1150</v>
      </c>
      <c r="G154" s="31">
        <v>1950</v>
      </c>
      <c r="H154" s="3">
        <v>0.6</v>
      </c>
      <c r="I154" s="29">
        <f t="shared" si="20"/>
        <v>2829</v>
      </c>
      <c r="J154" s="29">
        <f t="shared" si="22"/>
        <v>1697</v>
      </c>
      <c r="K154" s="29">
        <f t="shared" si="23"/>
        <v>1132</v>
      </c>
      <c r="L154" s="38">
        <v>1550</v>
      </c>
      <c r="M154" s="38">
        <f t="shared" si="24"/>
        <v>147</v>
      </c>
      <c r="N154" s="38"/>
      <c r="O154" s="38">
        <f t="shared" si="21"/>
        <v>147</v>
      </c>
      <c r="P154" s="38"/>
      <c r="Q154" s="29"/>
    </row>
    <row r="155" spans="1:17">
      <c r="A155" s="3" t="s">
        <v>154</v>
      </c>
      <c r="B155" s="10">
        <v>617004</v>
      </c>
      <c r="C155" s="29">
        <f t="shared" si="19"/>
        <v>74477</v>
      </c>
      <c r="D155" s="29">
        <f>VLOOKUP(A155,Sheet2!$A$6:$C$212,2,0)</f>
        <v>54850</v>
      </c>
      <c r="E155" s="29">
        <f>VLOOKUP(A155,Sheet2!$A$6:$C$212,3,0)</f>
        <v>19627</v>
      </c>
      <c r="F155" s="31">
        <v>1150</v>
      </c>
      <c r="G155" s="31">
        <v>1950</v>
      </c>
      <c r="H155" s="3">
        <v>0.8</v>
      </c>
      <c r="I155" s="29">
        <f t="shared" si="20"/>
        <v>10135</v>
      </c>
      <c r="J155" s="29">
        <f t="shared" si="22"/>
        <v>8108</v>
      </c>
      <c r="K155" s="29">
        <f t="shared" si="23"/>
        <v>2027</v>
      </c>
      <c r="L155" s="38">
        <v>7612</v>
      </c>
      <c r="M155" s="38">
        <f t="shared" si="24"/>
        <v>496</v>
      </c>
      <c r="N155" s="38"/>
      <c r="O155" s="38">
        <f t="shared" si="21"/>
        <v>496</v>
      </c>
      <c r="P155" s="38"/>
      <c r="Q155" s="29" t="s">
        <v>155</v>
      </c>
    </row>
    <row r="156" spans="1:17">
      <c r="A156" s="3" t="s">
        <v>156</v>
      </c>
      <c r="B156" s="10">
        <v>617005</v>
      </c>
      <c r="C156" s="29">
        <f t="shared" si="19"/>
        <v>82842</v>
      </c>
      <c r="D156" s="29">
        <f>VLOOKUP(A156,Sheet2!$A$6:$C$212,2,0)</f>
        <v>60832</v>
      </c>
      <c r="E156" s="29">
        <f>VLOOKUP(A156,Sheet2!$A$6:$C$212,3,0)</f>
        <v>22010</v>
      </c>
      <c r="F156" s="31">
        <v>1150</v>
      </c>
      <c r="G156" s="31">
        <v>1950</v>
      </c>
      <c r="H156" s="3">
        <v>0.8</v>
      </c>
      <c r="I156" s="29">
        <f t="shared" si="20"/>
        <v>11288</v>
      </c>
      <c r="J156" s="29">
        <f t="shared" si="22"/>
        <v>9030</v>
      </c>
      <c r="K156" s="29">
        <f t="shared" si="23"/>
        <v>2258</v>
      </c>
      <c r="L156" s="38">
        <v>8606</v>
      </c>
      <c r="M156" s="38">
        <f t="shared" si="24"/>
        <v>424</v>
      </c>
      <c r="N156" s="38"/>
      <c r="O156" s="38">
        <f t="shared" si="21"/>
        <v>424</v>
      </c>
      <c r="P156" s="38"/>
      <c r="Q156" s="29"/>
    </row>
    <row r="157" spans="1:18">
      <c r="A157" s="7" t="s">
        <v>157</v>
      </c>
      <c r="B157" s="33"/>
      <c r="C157" s="27">
        <f t="shared" si="19"/>
        <v>50287</v>
      </c>
      <c r="D157" s="27">
        <f>VLOOKUP(A157,Sheet2!$A$6:$C$212,2,0)</f>
        <v>36838</v>
      </c>
      <c r="E157" s="27">
        <f>VLOOKUP(A157,Sheet2!$A$6:$C$212,3,0)</f>
        <v>13449</v>
      </c>
      <c r="F157" s="28">
        <v>1150</v>
      </c>
      <c r="G157" s="28">
        <v>1950</v>
      </c>
      <c r="H157" s="4">
        <v>0.8</v>
      </c>
      <c r="I157" s="27">
        <f t="shared" si="20"/>
        <v>6859</v>
      </c>
      <c r="J157" s="27">
        <f t="shared" si="22"/>
        <v>5487</v>
      </c>
      <c r="K157" s="27">
        <f t="shared" si="23"/>
        <v>1372</v>
      </c>
      <c r="L157" s="27">
        <v>5268</v>
      </c>
      <c r="M157" s="27">
        <f t="shared" si="24"/>
        <v>219</v>
      </c>
      <c r="N157" s="27"/>
      <c r="O157" s="27">
        <f t="shared" si="21"/>
        <v>219</v>
      </c>
      <c r="P157" s="27"/>
      <c r="Q157" s="27"/>
      <c r="R157">
        <v>1</v>
      </c>
    </row>
    <row r="158" spans="1:17">
      <c r="A158" s="3" t="s">
        <v>157</v>
      </c>
      <c r="B158" s="10">
        <v>617006</v>
      </c>
      <c r="C158" s="29">
        <f t="shared" si="19"/>
        <v>50287</v>
      </c>
      <c r="D158" s="29">
        <f>VLOOKUP(A158,Sheet2!$A$6:$C$212,2,0)</f>
        <v>36838</v>
      </c>
      <c r="E158" s="29">
        <f>VLOOKUP(A158,Sheet2!$A$6:$C$212,3,0)</f>
        <v>13449</v>
      </c>
      <c r="F158" s="31">
        <v>1150</v>
      </c>
      <c r="G158" s="31">
        <v>1950</v>
      </c>
      <c r="H158" s="3">
        <v>0.8</v>
      </c>
      <c r="I158" s="29">
        <f t="shared" si="20"/>
        <v>6859</v>
      </c>
      <c r="J158" s="29">
        <f t="shared" si="22"/>
        <v>5487</v>
      </c>
      <c r="K158" s="29">
        <f t="shared" si="23"/>
        <v>1372</v>
      </c>
      <c r="L158" s="38">
        <v>5268</v>
      </c>
      <c r="M158" s="38">
        <f t="shared" si="24"/>
        <v>219</v>
      </c>
      <c r="N158" s="38"/>
      <c r="O158" s="38">
        <f t="shared" si="21"/>
        <v>219</v>
      </c>
      <c r="P158" s="38"/>
      <c r="Q158" s="29"/>
    </row>
    <row r="159" spans="1:18">
      <c r="A159" s="7" t="s">
        <v>158</v>
      </c>
      <c r="B159" s="33"/>
      <c r="C159" s="27">
        <f t="shared" si="19"/>
        <v>48047</v>
      </c>
      <c r="D159" s="27">
        <f>VLOOKUP(A159,Sheet2!$A$6:$C$212,2,0)</f>
        <v>34705</v>
      </c>
      <c r="E159" s="27">
        <f>VLOOKUP(A159,Sheet2!$A$6:$C$212,3,0)</f>
        <v>13342</v>
      </c>
      <c r="F159" s="28">
        <v>1150</v>
      </c>
      <c r="G159" s="28">
        <v>1950</v>
      </c>
      <c r="H159" s="4">
        <v>0.8</v>
      </c>
      <c r="I159" s="27">
        <f t="shared" si="20"/>
        <v>6593</v>
      </c>
      <c r="J159" s="27">
        <f t="shared" si="22"/>
        <v>5274</v>
      </c>
      <c r="K159" s="27">
        <f t="shared" si="23"/>
        <v>1319</v>
      </c>
      <c r="L159" s="27">
        <v>5114</v>
      </c>
      <c r="M159" s="27">
        <f t="shared" si="24"/>
        <v>160</v>
      </c>
      <c r="N159" s="27"/>
      <c r="O159" s="27">
        <f t="shared" si="21"/>
        <v>160</v>
      </c>
      <c r="P159" s="27"/>
      <c r="Q159" s="27"/>
      <c r="R159">
        <v>1</v>
      </c>
    </row>
    <row r="160" spans="1:17">
      <c r="A160" s="3" t="s">
        <v>158</v>
      </c>
      <c r="B160" s="10">
        <v>617007</v>
      </c>
      <c r="C160" s="29">
        <f t="shared" si="19"/>
        <v>48047</v>
      </c>
      <c r="D160" s="29">
        <f>VLOOKUP(A160,Sheet2!$A$6:$C$212,2,0)</f>
        <v>34705</v>
      </c>
      <c r="E160" s="29">
        <f>VLOOKUP(A160,Sheet2!$A$6:$C$212,3,0)</f>
        <v>13342</v>
      </c>
      <c r="F160" s="31">
        <v>1150</v>
      </c>
      <c r="G160" s="31">
        <v>1950</v>
      </c>
      <c r="H160" s="3">
        <v>0.8</v>
      </c>
      <c r="I160" s="29">
        <f t="shared" si="20"/>
        <v>6593</v>
      </c>
      <c r="J160" s="29">
        <f t="shared" si="22"/>
        <v>5274</v>
      </c>
      <c r="K160" s="29">
        <f t="shared" si="23"/>
        <v>1319</v>
      </c>
      <c r="L160" s="38">
        <v>5114</v>
      </c>
      <c r="M160" s="38">
        <f t="shared" si="24"/>
        <v>160</v>
      </c>
      <c r="N160" s="38"/>
      <c r="O160" s="38">
        <f t="shared" si="21"/>
        <v>160</v>
      </c>
      <c r="P160" s="38"/>
      <c r="Q160" s="29"/>
    </row>
    <row r="161" spans="1:18">
      <c r="A161" s="7" t="s">
        <v>159</v>
      </c>
      <c r="B161" s="7"/>
      <c r="C161" s="27">
        <f t="shared" si="19"/>
        <v>53351</v>
      </c>
      <c r="D161" s="27">
        <f>VLOOKUP(A161,Sheet2!$A$6:$C$212,2,0)</f>
        <v>35039</v>
      </c>
      <c r="E161" s="27">
        <f>VLOOKUP(A161,Sheet2!$A$6:$C$212,3,0)</f>
        <v>18312</v>
      </c>
      <c r="F161" s="28">
        <v>1150</v>
      </c>
      <c r="G161" s="28">
        <v>1950</v>
      </c>
      <c r="H161" s="4">
        <v>0.8</v>
      </c>
      <c r="I161" s="27">
        <f t="shared" si="20"/>
        <v>7600</v>
      </c>
      <c r="J161" s="27">
        <f t="shared" si="22"/>
        <v>6080</v>
      </c>
      <c r="K161" s="27">
        <f t="shared" si="23"/>
        <v>1520</v>
      </c>
      <c r="L161" s="27">
        <v>6280</v>
      </c>
      <c r="M161" s="27">
        <v>0</v>
      </c>
      <c r="N161" s="27"/>
      <c r="O161" s="27">
        <f t="shared" si="21"/>
        <v>0</v>
      </c>
      <c r="P161" s="27">
        <v>-200</v>
      </c>
      <c r="Q161" s="27"/>
      <c r="R161">
        <v>1</v>
      </c>
    </row>
    <row r="162" spans="1:17">
      <c r="A162" s="3" t="s">
        <v>159</v>
      </c>
      <c r="B162" s="10">
        <v>617008</v>
      </c>
      <c r="C162" s="29">
        <f t="shared" si="19"/>
        <v>53351</v>
      </c>
      <c r="D162" s="29">
        <f>VLOOKUP(A162,Sheet2!$A$6:$C$212,2,0)</f>
        <v>35039</v>
      </c>
      <c r="E162" s="29">
        <f>VLOOKUP(A162,Sheet2!$A$6:$C$212,3,0)</f>
        <v>18312</v>
      </c>
      <c r="F162" s="31">
        <v>1150</v>
      </c>
      <c r="G162" s="31">
        <v>1950</v>
      </c>
      <c r="H162" s="3">
        <v>0.8</v>
      </c>
      <c r="I162" s="29">
        <f t="shared" si="20"/>
        <v>7600</v>
      </c>
      <c r="J162" s="29">
        <f t="shared" si="22"/>
        <v>6080</v>
      </c>
      <c r="K162" s="29">
        <f t="shared" si="23"/>
        <v>1520</v>
      </c>
      <c r="L162" s="38">
        <v>6280</v>
      </c>
      <c r="M162" s="38">
        <v>0</v>
      </c>
      <c r="N162" s="38"/>
      <c r="O162" s="38">
        <f t="shared" si="21"/>
        <v>0</v>
      </c>
      <c r="P162" s="38">
        <v>-200</v>
      </c>
      <c r="Q162" s="29"/>
    </row>
    <row r="163" spans="1:18">
      <c r="A163" s="7" t="s">
        <v>160</v>
      </c>
      <c r="B163" s="7"/>
      <c r="C163" s="27">
        <f t="shared" si="19"/>
        <v>130955</v>
      </c>
      <c r="D163" s="27">
        <f>VLOOKUP(A163,Sheet2!$A$6:$C$212,2,0)</f>
        <v>87740</v>
      </c>
      <c r="E163" s="27">
        <f>VLOOKUP(A163,Sheet2!$A$6:$C$212,3,0)</f>
        <v>43215</v>
      </c>
      <c r="F163" s="28">
        <v>1150</v>
      </c>
      <c r="G163" s="28">
        <v>1950</v>
      </c>
      <c r="H163" s="4">
        <v>0.8</v>
      </c>
      <c r="I163" s="27">
        <f t="shared" si="20"/>
        <v>18517</v>
      </c>
      <c r="J163" s="27">
        <f t="shared" si="22"/>
        <v>14814</v>
      </c>
      <c r="K163" s="27">
        <f t="shared" si="23"/>
        <v>3703</v>
      </c>
      <c r="L163" s="27">
        <v>15236</v>
      </c>
      <c r="M163" s="27">
        <v>0</v>
      </c>
      <c r="N163" s="27">
        <v>2</v>
      </c>
      <c r="O163" s="27">
        <f t="shared" si="21"/>
        <v>2</v>
      </c>
      <c r="P163" s="27">
        <v>-420</v>
      </c>
      <c r="Q163" s="27"/>
      <c r="R163">
        <v>1</v>
      </c>
    </row>
    <row r="164" spans="1:17">
      <c r="A164" s="3" t="s">
        <v>160</v>
      </c>
      <c r="B164" s="10">
        <v>617009</v>
      </c>
      <c r="C164" s="29">
        <f t="shared" si="19"/>
        <v>130955</v>
      </c>
      <c r="D164" s="29">
        <f>VLOOKUP(A164,Sheet2!$A$6:$C$212,2,0)</f>
        <v>87740</v>
      </c>
      <c r="E164" s="29">
        <f>VLOOKUP(A164,Sheet2!$A$6:$C$212,3,0)</f>
        <v>43215</v>
      </c>
      <c r="F164" s="31">
        <v>1150</v>
      </c>
      <c r="G164" s="31">
        <v>1950</v>
      </c>
      <c r="H164" s="3">
        <v>0.8</v>
      </c>
      <c r="I164" s="29">
        <f t="shared" si="20"/>
        <v>18517</v>
      </c>
      <c r="J164" s="29">
        <f t="shared" si="22"/>
        <v>14814</v>
      </c>
      <c r="K164" s="29">
        <f t="shared" si="23"/>
        <v>3703</v>
      </c>
      <c r="L164" s="38">
        <v>15236</v>
      </c>
      <c r="M164" s="38">
        <v>0</v>
      </c>
      <c r="N164" s="38">
        <v>2</v>
      </c>
      <c r="O164" s="38">
        <f t="shared" si="21"/>
        <v>2</v>
      </c>
      <c r="P164" s="38">
        <v>-420</v>
      </c>
      <c r="Q164" s="29"/>
    </row>
    <row r="165" spans="1:18">
      <c r="A165" s="7" t="s">
        <v>161</v>
      </c>
      <c r="B165" s="7"/>
      <c r="C165" s="27">
        <f t="shared" si="19"/>
        <v>328194</v>
      </c>
      <c r="D165" s="27">
        <f>SUM(D166:D171)</f>
        <v>239811</v>
      </c>
      <c r="E165" s="27">
        <f>SUM(E166:E171)</f>
        <v>88383</v>
      </c>
      <c r="F165" s="28">
        <v>1150</v>
      </c>
      <c r="G165" s="28">
        <v>1950</v>
      </c>
      <c r="H165" s="4" t="s">
        <v>20</v>
      </c>
      <c r="I165" s="27">
        <f t="shared" si="20"/>
        <v>44813</v>
      </c>
      <c r="J165" s="27">
        <f>SUM(J166:J171)</f>
        <v>34824</v>
      </c>
      <c r="K165" s="27">
        <f t="shared" si="23"/>
        <v>9989</v>
      </c>
      <c r="L165" s="27">
        <v>32801</v>
      </c>
      <c r="M165" s="27">
        <f t="shared" si="24"/>
        <v>2023</v>
      </c>
      <c r="N165" s="27"/>
      <c r="O165" s="27">
        <f t="shared" si="21"/>
        <v>2023</v>
      </c>
      <c r="P165" s="27"/>
      <c r="Q165" s="27"/>
      <c r="R165">
        <v>1</v>
      </c>
    </row>
    <row r="166" spans="1:17">
      <c r="A166" s="6" t="s">
        <v>162</v>
      </c>
      <c r="B166" s="10">
        <v>618001</v>
      </c>
      <c r="C166" s="29">
        <f t="shared" si="19"/>
        <v>7543</v>
      </c>
      <c r="D166" s="29">
        <f>VLOOKUP(A166,Sheet2!$A$6:$C$212,2,0)</f>
        <v>4216</v>
      </c>
      <c r="E166" s="29">
        <f>VLOOKUP(A166,Sheet2!$A$6:$C$212,3,0)</f>
        <v>3327</v>
      </c>
      <c r="F166" s="31">
        <v>1150</v>
      </c>
      <c r="G166" s="31">
        <v>1950</v>
      </c>
      <c r="H166" s="3">
        <v>0.6</v>
      </c>
      <c r="I166" s="29">
        <f t="shared" si="20"/>
        <v>1134</v>
      </c>
      <c r="J166" s="29">
        <f t="shared" si="22"/>
        <v>680</v>
      </c>
      <c r="K166" s="29">
        <f t="shared" si="23"/>
        <v>454</v>
      </c>
      <c r="L166" s="38">
        <v>0</v>
      </c>
      <c r="M166" s="38">
        <f t="shared" si="24"/>
        <v>680</v>
      </c>
      <c r="N166" s="38"/>
      <c r="O166" s="38">
        <f t="shared" si="21"/>
        <v>680</v>
      </c>
      <c r="P166" s="38"/>
      <c r="Q166" s="29"/>
    </row>
    <row r="167" spans="1:17">
      <c r="A167" s="10" t="s">
        <v>163</v>
      </c>
      <c r="B167" s="10">
        <v>618002</v>
      </c>
      <c r="C167" s="29">
        <f t="shared" si="19"/>
        <v>112641</v>
      </c>
      <c r="D167" s="29">
        <f>VLOOKUP(A167,Sheet2!$A$6:$C$212,2,0)</f>
        <v>83588</v>
      </c>
      <c r="E167" s="29">
        <f>VLOOKUP(A167,Sheet2!$A$6:$C$212,3,0)</f>
        <v>29053</v>
      </c>
      <c r="F167" s="31">
        <v>1150</v>
      </c>
      <c r="G167" s="31">
        <v>1950</v>
      </c>
      <c r="H167" s="3">
        <v>0.6</v>
      </c>
      <c r="I167" s="29">
        <f t="shared" si="20"/>
        <v>15278</v>
      </c>
      <c r="J167" s="29">
        <f t="shared" si="22"/>
        <v>9167</v>
      </c>
      <c r="K167" s="29">
        <f t="shared" si="23"/>
        <v>6111</v>
      </c>
      <c r="L167" s="38">
        <v>9070</v>
      </c>
      <c r="M167" s="38">
        <f t="shared" si="24"/>
        <v>97</v>
      </c>
      <c r="N167" s="38"/>
      <c r="O167" s="38">
        <f t="shared" si="21"/>
        <v>97</v>
      </c>
      <c r="P167" s="38"/>
      <c r="Q167" s="29"/>
    </row>
    <row r="168" spans="1:17">
      <c r="A168" s="10" t="s">
        <v>164</v>
      </c>
      <c r="B168" s="10">
        <v>618003</v>
      </c>
      <c r="C168" s="29">
        <f t="shared" si="19"/>
        <v>83126</v>
      </c>
      <c r="D168" s="29">
        <f>VLOOKUP(A168,Sheet2!$A$6:$C$212,2,0)</f>
        <v>58818</v>
      </c>
      <c r="E168" s="29">
        <f>VLOOKUP(A168,Sheet2!$A$6:$C$212,3,0)</f>
        <v>24308</v>
      </c>
      <c r="F168" s="31">
        <v>1150</v>
      </c>
      <c r="G168" s="31">
        <v>1950</v>
      </c>
      <c r="H168" s="3">
        <v>0.8</v>
      </c>
      <c r="I168" s="29">
        <f t="shared" si="20"/>
        <v>11504</v>
      </c>
      <c r="J168" s="29">
        <f t="shared" si="22"/>
        <v>9203</v>
      </c>
      <c r="K168" s="29">
        <f t="shared" si="23"/>
        <v>2301</v>
      </c>
      <c r="L168" s="38">
        <v>8917</v>
      </c>
      <c r="M168" s="38">
        <f t="shared" si="24"/>
        <v>286</v>
      </c>
      <c r="N168" s="38"/>
      <c r="O168" s="38">
        <f t="shared" si="21"/>
        <v>286</v>
      </c>
      <c r="P168" s="38"/>
      <c r="Q168" s="29"/>
    </row>
    <row r="169" spans="1:17">
      <c r="A169" s="10" t="s">
        <v>165</v>
      </c>
      <c r="B169" s="10">
        <v>618005</v>
      </c>
      <c r="C169" s="29">
        <f t="shared" si="19"/>
        <v>43876</v>
      </c>
      <c r="D169" s="29">
        <f>VLOOKUP(A169,Sheet2!$A$6:$C$212,2,0)</f>
        <v>32053</v>
      </c>
      <c r="E169" s="29">
        <f>VLOOKUP(A169,Sheet2!$A$6:$C$212,3,0)</f>
        <v>11823</v>
      </c>
      <c r="F169" s="31">
        <v>1150</v>
      </c>
      <c r="G169" s="31">
        <v>1950</v>
      </c>
      <c r="H169" s="3">
        <v>1</v>
      </c>
      <c r="I169" s="29">
        <f t="shared" si="20"/>
        <v>5992</v>
      </c>
      <c r="J169" s="29">
        <f t="shared" si="22"/>
        <v>5992</v>
      </c>
      <c r="K169" s="29">
        <f t="shared" si="23"/>
        <v>0</v>
      </c>
      <c r="L169" s="38">
        <v>5621</v>
      </c>
      <c r="M169" s="38">
        <f t="shared" si="24"/>
        <v>371</v>
      </c>
      <c r="N169" s="38"/>
      <c r="O169" s="38">
        <f t="shared" si="21"/>
        <v>371</v>
      </c>
      <c r="P169" s="38"/>
      <c r="Q169" s="29"/>
    </row>
    <row r="170" spans="1:17">
      <c r="A170" s="10" t="s">
        <v>166</v>
      </c>
      <c r="B170" s="10">
        <v>618006</v>
      </c>
      <c r="C170" s="29">
        <f t="shared" si="19"/>
        <v>41774</v>
      </c>
      <c r="D170" s="29">
        <f>VLOOKUP(A170,Sheet2!$A$6:$C$212,2,0)</f>
        <v>31593</v>
      </c>
      <c r="E170" s="29">
        <f>VLOOKUP(A170,Sheet2!$A$6:$C$212,3,0)</f>
        <v>10181</v>
      </c>
      <c r="F170" s="31">
        <v>1150</v>
      </c>
      <c r="G170" s="31">
        <v>1950</v>
      </c>
      <c r="H170" s="3">
        <v>0.8</v>
      </c>
      <c r="I170" s="29">
        <f t="shared" si="20"/>
        <v>5618</v>
      </c>
      <c r="J170" s="29">
        <f t="shared" si="22"/>
        <v>4495</v>
      </c>
      <c r="K170" s="29">
        <f t="shared" si="23"/>
        <v>1123</v>
      </c>
      <c r="L170" s="38">
        <v>4208</v>
      </c>
      <c r="M170" s="38">
        <f t="shared" si="24"/>
        <v>287</v>
      </c>
      <c r="N170" s="38"/>
      <c r="O170" s="38">
        <f t="shared" si="21"/>
        <v>287</v>
      </c>
      <c r="P170" s="38"/>
      <c r="Q170" s="29"/>
    </row>
    <row r="171" spans="1:17">
      <c r="A171" s="3" t="s">
        <v>167</v>
      </c>
      <c r="B171" s="10">
        <v>618009</v>
      </c>
      <c r="C171" s="29">
        <f t="shared" si="19"/>
        <v>39234</v>
      </c>
      <c r="D171" s="29">
        <f>VLOOKUP(A171,Sheet2!$A$6:$C$212,2,0)</f>
        <v>29543</v>
      </c>
      <c r="E171" s="29">
        <f>VLOOKUP(A171,Sheet2!$A$6:$C$212,3,0)</f>
        <v>9691</v>
      </c>
      <c r="F171" s="31">
        <v>1150</v>
      </c>
      <c r="G171" s="31">
        <v>1950</v>
      </c>
      <c r="H171" s="3">
        <v>1</v>
      </c>
      <c r="I171" s="29">
        <f t="shared" si="20"/>
        <v>5287</v>
      </c>
      <c r="J171" s="29">
        <f t="shared" si="22"/>
        <v>5287</v>
      </c>
      <c r="K171" s="29">
        <f t="shared" si="23"/>
        <v>0</v>
      </c>
      <c r="L171" s="38">
        <v>4985</v>
      </c>
      <c r="M171" s="38">
        <f t="shared" si="24"/>
        <v>302</v>
      </c>
      <c r="N171" s="38"/>
      <c r="O171" s="38">
        <f t="shared" si="21"/>
        <v>302</v>
      </c>
      <c r="P171" s="38"/>
      <c r="Q171" s="29"/>
    </row>
    <row r="172" spans="1:18">
      <c r="A172" s="7" t="s">
        <v>168</v>
      </c>
      <c r="B172" s="33"/>
      <c r="C172" s="27">
        <f t="shared" si="19"/>
        <v>11564</v>
      </c>
      <c r="D172" s="27">
        <f>VLOOKUP(A172,Sheet2!$A$6:$C$212,2,0)</f>
        <v>8692</v>
      </c>
      <c r="E172" s="27">
        <f>VLOOKUP(A172,Sheet2!$A$6:$C$212,3,0)</f>
        <v>2872</v>
      </c>
      <c r="F172" s="28">
        <v>1150</v>
      </c>
      <c r="G172" s="28">
        <v>1950</v>
      </c>
      <c r="H172" s="4">
        <v>1</v>
      </c>
      <c r="I172" s="27">
        <f t="shared" si="20"/>
        <v>1560</v>
      </c>
      <c r="J172" s="27">
        <f t="shared" si="22"/>
        <v>1560</v>
      </c>
      <c r="K172" s="27">
        <f t="shared" si="23"/>
        <v>0</v>
      </c>
      <c r="L172" s="27">
        <v>1441</v>
      </c>
      <c r="M172" s="27">
        <f t="shared" si="24"/>
        <v>119</v>
      </c>
      <c r="N172" s="27"/>
      <c r="O172" s="27">
        <f t="shared" si="21"/>
        <v>119</v>
      </c>
      <c r="P172" s="27"/>
      <c r="Q172" s="27"/>
      <c r="R172">
        <v>1</v>
      </c>
    </row>
    <row r="173" spans="1:17">
      <c r="A173" s="3" t="s">
        <v>168</v>
      </c>
      <c r="B173" s="10">
        <v>618007</v>
      </c>
      <c r="C173" s="29">
        <f t="shared" si="19"/>
        <v>11564</v>
      </c>
      <c r="D173" s="29">
        <f>VLOOKUP(A173,Sheet2!$A$6:$C$212,2,0)</f>
        <v>8692</v>
      </c>
      <c r="E173" s="29">
        <f>VLOOKUP(A173,Sheet2!$A$6:$C$212,3,0)</f>
        <v>2872</v>
      </c>
      <c r="F173" s="31">
        <v>1150</v>
      </c>
      <c r="G173" s="31">
        <v>1950</v>
      </c>
      <c r="H173" s="3">
        <v>1</v>
      </c>
      <c r="I173" s="29">
        <f t="shared" si="20"/>
        <v>1560</v>
      </c>
      <c r="J173" s="29">
        <f t="shared" si="22"/>
        <v>1560</v>
      </c>
      <c r="K173" s="29">
        <f t="shared" si="23"/>
        <v>0</v>
      </c>
      <c r="L173" s="38">
        <v>1441</v>
      </c>
      <c r="M173" s="38">
        <f t="shared" si="24"/>
        <v>119</v>
      </c>
      <c r="N173" s="38"/>
      <c r="O173" s="38">
        <f t="shared" si="21"/>
        <v>119</v>
      </c>
      <c r="P173" s="38"/>
      <c r="Q173" s="29"/>
    </row>
    <row r="174" spans="1:18">
      <c r="A174" s="7" t="s">
        <v>169</v>
      </c>
      <c r="B174" s="33"/>
      <c r="C174" s="27">
        <f t="shared" si="19"/>
        <v>18611</v>
      </c>
      <c r="D174" s="27">
        <f>VLOOKUP(A174,Sheet2!$A$6:$C$212,2,0)</f>
        <v>13657</v>
      </c>
      <c r="E174" s="27">
        <f>VLOOKUP(A174,Sheet2!$A$6:$C$212,3,0)</f>
        <v>4954</v>
      </c>
      <c r="F174" s="28">
        <v>1150</v>
      </c>
      <c r="G174" s="28">
        <v>1950</v>
      </c>
      <c r="H174" s="4">
        <v>1</v>
      </c>
      <c r="I174" s="27">
        <f t="shared" si="20"/>
        <v>2537</v>
      </c>
      <c r="J174" s="27">
        <f t="shared" si="22"/>
        <v>2537</v>
      </c>
      <c r="K174" s="27">
        <f t="shared" si="23"/>
        <v>0</v>
      </c>
      <c r="L174" s="27">
        <v>2455</v>
      </c>
      <c r="M174" s="27">
        <f t="shared" si="24"/>
        <v>82</v>
      </c>
      <c r="N174" s="27"/>
      <c r="O174" s="27">
        <f t="shared" si="21"/>
        <v>82</v>
      </c>
      <c r="P174" s="27"/>
      <c r="Q174" s="27"/>
      <c r="R174">
        <v>1</v>
      </c>
    </row>
    <row r="175" spans="1:17">
      <c r="A175" s="3" t="s">
        <v>169</v>
      </c>
      <c r="B175" s="10">
        <v>618008</v>
      </c>
      <c r="C175" s="29">
        <f t="shared" si="19"/>
        <v>18611</v>
      </c>
      <c r="D175" s="29">
        <f>VLOOKUP(A175,Sheet2!$A$6:$C$212,2,0)</f>
        <v>13657</v>
      </c>
      <c r="E175" s="29">
        <f>VLOOKUP(A175,Sheet2!$A$6:$C$212,3,0)</f>
        <v>4954</v>
      </c>
      <c r="F175" s="31">
        <v>1150</v>
      </c>
      <c r="G175" s="31">
        <v>1950</v>
      </c>
      <c r="H175" s="3">
        <v>1</v>
      </c>
      <c r="I175" s="29">
        <f t="shared" si="20"/>
        <v>2537</v>
      </c>
      <c r="J175" s="29">
        <f t="shared" si="22"/>
        <v>2537</v>
      </c>
      <c r="K175" s="29">
        <f t="shared" si="23"/>
        <v>0</v>
      </c>
      <c r="L175" s="38">
        <v>2455</v>
      </c>
      <c r="M175" s="38">
        <f t="shared" si="24"/>
        <v>82</v>
      </c>
      <c r="N175" s="38"/>
      <c r="O175" s="38">
        <f t="shared" si="21"/>
        <v>82</v>
      </c>
      <c r="P175" s="38"/>
      <c r="Q175" s="29"/>
    </row>
    <row r="176" spans="1:18">
      <c r="A176" s="7" t="s">
        <v>170</v>
      </c>
      <c r="B176" s="7"/>
      <c r="C176" s="27">
        <f t="shared" si="19"/>
        <v>113251</v>
      </c>
      <c r="D176" s="27">
        <f>VLOOKUP(A176,Sheet2!$A$6:$C$212,2,0)</f>
        <v>81010</v>
      </c>
      <c r="E176" s="27">
        <f>VLOOKUP(A176,Sheet2!$A$6:$C$212,3,0)</f>
        <v>32241</v>
      </c>
      <c r="F176" s="28">
        <v>1150</v>
      </c>
      <c r="G176" s="28">
        <v>1950</v>
      </c>
      <c r="H176" s="4">
        <v>0.8</v>
      </c>
      <c r="I176" s="27">
        <f t="shared" si="20"/>
        <v>15603</v>
      </c>
      <c r="J176" s="27">
        <f t="shared" si="22"/>
        <v>12483</v>
      </c>
      <c r="K176" s="27">
        <f t="shared" si="23"/>
        <v>3120</v>
      </c>
      <c r="L176" s="27">
        <v>11943</v>
      </c>
      <c r="M176" s="27">
        <f t="shared" si="24"/>
        <v>540</v>
      </c>
      <c r="N176" s="27"/>
      <c r="O176" s="27">
        <f t="shared" si="21"/>
        <v>540</v>
      </c>
      <c r="P176" s="27"/>
      <c r="Q176" s="27"/>
      <c r="R176">
        <v>1</v>
      </c>
    </row>
    <row r="177" spans="1:17">
      <c r="A177" s="3" t="s">
        <v>170</v>
      </c>
      <c r="B177" s="10">
        <v>618004</v>
      </c>
      <c r="C177" s="29">
        <f t="shared" si="19"/>
        <v>113251</v>
      </c>
      <c r="D177" s="29">
        <f>VLOOKUP(A177,Sheet2!$A$6:$C$212,2,0)</f>
        <v>81010</v>
      </c>
      <c r="E177" s="29">
        <f>VLOOKUP(A177,Sheet2!$A$6:$C$212,3,0)</f>
        <v>32241</v>
      </c>
      <c r="F177" s="31">
        <v>1150</v>
      </c>
      <c r="G177" s="31">
        <v>1950</v>
      </c>
      <c r="H177" s="3">
        <v>0.8</v>
      </c>
      <c r="I177" s="29">
        <f t="shared" si="20"/>
        <v>15603</v>
      </c>
      <c r="J177" s="29">
        <f t="shared" si="22"/>
        <v>12483</v>
      </c>
      <c r="K177" s="29">
        <f t="shared" si="23"/>
        <v>3120</v>
      </c>
      <c r="L177" s="38">
        <v>11943</v>
      </c>
      <c r="M177" s="38">
        <f t="shared" si="24"/>
        <v>540</v>
      </c>
      <c r="N177" s="38"/>
      <c r="O177" s="38">
        <f t="shared" si="21"/>
        <v>540</v>
      </c>
      <c r="P177" s="38"/>
      <c r="Q177" s="29"/>
    </row>
    <row r="178" spans="1:18">
      <c r="A178" s="7" t="s">
        <v>171</v>
      </c>
      <c r="B178" s="7"/>
      <c r="C178" s="27">
        <f t="shared" si="19"/>
        <v>193645</v>
      </c>
      <c r="D178" s="27">
        <f>SUM(D179:D181)</f>
        <v>140493</v>
      </c>
      <c r="E178" s="27">
        <f>SUM(E179:E181)</f>
        <v>53152</v>
      </c>
      <c r="F178" s="28">
        <v>1150</v>
      </c>
      <c r="G178" s="28">
        <v>1950</v>
      </c>
      <c r="H178" s="4" t="s">
        <v>20</v>
      </c>
      <c r="I178" s="27">
        <f t="shared" si="20"/>
        <v>26521</v>
      </c>
      <c r="J178" s="27">
        <f>SUM(J179:J181)</f>
        <v>19461</v>
      </c>
      <c r="K178" s="27">
        <f t="shared" ref="K178:M178" si="26">SUM(K179:K181)</f>
        <v>7060</v>
      </c>
      <c r="L178" s="27">
        <f t="shared" si="26"/>
        <v>19463</v>
      </c>
      <c r="M178" s="27">
        <f t="shared" si="26"/>
        <v>59</v>
      </c>
      <c r="N178" s="27"/>
      <c r="O178" s="27">
        <f t="shared" si="21"/>
        <v>59</v>
      </c>
      <c r="P178" s="27">
        <f>SUM(P179:P181)</f>
        <v>-61</v>
      </c>
      <c r="Q178" s="27"/>
      <c r="R178">
        <v>1</v>
      </c>
    </row>
    <row r="179" spans="1:17">
      <c r="A179" s="6" t="s">
        <v>172</v>
      </c>
      <c r="B179" s="10">
        <v>619001</v>
      </c>
      <c r="C179" s="29">
        <f t="shared" si="19"/>
        <v>7015</v>
      </c>
      <c r="D179" s="29">
        <f>VLOOKUP(A179,Sheet2!$A$6:$C$212,2,0)</f>
        <v>3428</v>
      </c>
      <c r="E179" s="29">
        <f>VLOOKUP(A179,Sheet2!$A$6:$C$212,3,0)</f>
        <v>3587</v>
      </c>
      <c r="F179" s="31">
        <v>1150</v>
      </c>
      <c r="G179" s="31">
        <v>1950</v>
      </c>
      <c r="H179" s="3">
        <v>0.6</v>
      </c>
      <c r="I179" s="29">
        <f t="shared" si="20"/>
        <v>1094</v>
      </c>
      <c r="J179" s="29">
        <f t="shared" si="22"/>
        <v>656</v>
      </c>
      <c r="K179" s="29">
        <f t="shared" si="23"/>
        <v>438</v>
      </c>
      <c r="L179" s="38">
        <v>679</v>
      </c>
      <c r="M179" s="38">
        <v>0</v>
      </c>
      <c r="N179" s="38"/>
      <c r="O179" s="38">
        <f t="shared" si="21"/>
        <v>0</v>
      </c>
      <c r="P179" s="38">
        <v>-23</v>
      </c>
      <c r="Q179" s="29"/>
    </row>
    <row r="180" spans="1:17">
      <c r="A180" s="3" t="s">
        <v>173</v>
      </c>
      <c r="B180" s="10">
        <v>619002</v>
      </c>
      <c r="C180" s="29">
        <f t="shared" si="19"/>
        <v>56200</v>
      </c>
      <c r="D180" s="29">
        <f>VLOOKUP(A180,Sheet2!$A$6:$C$212,2,0)</f>
        <v>40922</v>
      </c>
      <c r="E180" s="29">
        <f>VLOOKUP(A180,Sheet2!$A$6:$C$212,3,0)</f>
        <v>15278</v>
      </c>
      <c r="F180" s="31">
        <v>1150</v>
      </c>
      <c r="G180" s="31">
        <v>1950</v>
      </c>
      <c r="H180" s="3">
        <v>0.6</v>
      </c>
      <c r="I180" s="29">
        <f t="shared" si="20"/>
        <v>7685</v>
      </c>
      <c r="J180" s="29">
        <f t="shared" si="22"/>
        <v>4611</v>
      </c>
      <c r="K180" s="29">
        <f t="shared" si="23"/>
        <v>3074</v>
      </c>
      <c r="L180" s="38">
        <v>4552</v>
      </c>
      <c r="M180" s="38">
        <f t="shared" si="24"/>
        <v>59</v>
      </c>
      <c r="N180" s="38"/>
      <c r="O180" s="38">
        <f t="shared" si="21"/>
        <v>59</v>
      </c>
      <c r="P180" s="38"/>
      <c r="Q180" s="29" t="s">
        <v>174</v>
      </c>
    </row>
    <row r="181" spans="1:17">
      <c r="A181" s="3" t="s">
        <v>175</v>
      </c>
      <c r="B181" s="10">
        <v>619004</v>
      </c>
      <c r="C181" s="29">
        <f t="shared" si="19"/>
        <v>130430</v>
      </c>
      <c r="D181" s="29">
        <f>VLOOKUP(A181,Sheet2!$A$6:$C$212,2,0)</f>
        <v>96143</v>
      </c>
      <c r="E181" s="29">
        <f>VLOOKUP(A181,Sheet2!$A$6:$C$212,3,0)</f>
        <v>34287</v>
      </c>
      <c r="F181" s="31">
        <v>1150</v>
      </c>
      <c r="G181" s="31">
        <v>1950</v>
      </c>
      <c r="H181" s="3">
        <v>0.8</v>
      </c>
      <c r="I181" s="29">
        <f t="shared" si="20"/>
        <v>17742</v>
      </c>
      <c r="J181" s="29">
        <f t="shared" si="22"/>
        <v>14194</v>
      </c>
      <c r="K181" s="29">
        <f t="shared" si="23"/>
        <v>3548</v>
      </c>
      <c r="L181" s="38">
        <v>14232</v>
      </c>
      <c r="M181" s="38">
        <v>0</v>
      </c>
      <c r="N181" s="38"/>
      <c r="O181" s="38">
        <f t="shared" si="21"/>
        <v>0</v>
      </c>
      <c r="P181" s="38">
        <v>-38</v>
      </c>
      <c r="Q181" s="29" t="s">
        <v>176</v>
      </c>
    </row>
    <row r="182" spans="1:18">
      <c r="A182" s="7" t="s">
        <v>177</v>
      </c>
      <c r="B182" s="7"/>
      <c r="C182" s="27">
        <f t="shared" si="19"/>
        <v>84951</v>
      </c>
      <c r="D182" s="27">
        <f>VLOOKUP(A182,Sheet2!$A$6:$C$212,2,0)</f>
        <v>58811</v>
      </c>
      <c r="E182" s="27">
        <f>VLOOKUP(A182,Sheet2!$A$6:$C$212,3,0)</f>
        <v>26140</v>
      </c>
      <c r="F182" s="28">
        <v>1150</v>
      </c>
      <c r="G182" s="28">
        <v>1950</v>
      </c>
      <c r="H182" s="4">
        <v>1</v>
      </c>
      <c r="I182" s="27">
        <f t="shared" si="20"/>
        <v>11861</v>
      </c>
      <c r="J182" s="27">
        <f t="shared" si="22"/>
        <v>11861</v>
      </c>
      <c r="K182" s="27">
        <f t="shared" si="23"/>
        <v>0</v>
      </c>
      <c r="L182" s="27">
        <v>11803</v>
      </c>
      <c r="M182" s="27">
        <f t="shared" si="24"/>
        <v>58</v>
      </c>
      <c r="N182" s="27"/>
      <c r="O182" s="27">
        <f t="shared" si="21"/>
        <v>58</v>
      </c>
      <c r="P182" s="27"/>
      <c r="Q182" s="27"/>
      <c r="R182">
        <v>1</v>
      </c>
    </row>
    <row r="183" spans="1:17">
      <c r="A183" s="3" t="s">
        <v>177</v>
      </c>
      <c r="B183" s="10">
        <v>619003</v>
      </c>
      <c r="C183" s="29">
        <f t="shared" si="19"/>
        <v>84951</v>
      </c>
      <c r="D183" s="29">
        <f>VLOOKUP(A183,Sheet2!$A$6:$C$212,2,0)</f>
        <v>58811</v>
      </c>
      <c r="E183" s="29">
        <f>VLOOKUP(A183,Sheet2!$A$6:$C$212,3,0)</f>
        <v>26140</v>
      </c>
      <c r="F183" s="31">
        <v>1150</v>
      </c>
      <c r="G183" s="31">
        <v>1950</v>
      </c>
      <c r="H183" s="3">
        <v>1</v>
      </c>
      <c r="I183" s="29">
        <f t="shared" si="20"/>
        <v>11861</v>
      </c>
      <c r="J183" s="29">
        <f t="shared" si="22"/>
        <v>11861</v>
      </c>
      <c r="K183" s="29">
        <f t="shared" si="23"/>
        <v>0</v>
      </c>
      <c r="L183" s="38">
        <v>11803</v>
      </c>
      <c r="M183" s="38">
        <f t="shared" si="24"/>
        <v>58</v>
      </c>
      <c r="N183" s="38"/>
      <c r="O183" s="38">
        <f t="shared" si="21"/>
        <v>58</v>
      </c>
      <c r="P183" s="38"/>
      <c r="Q183" s="29"/>
    </row>
    <row r="184" spans="1:18">
      <c r="A184" s="7" t="s">
        <v>178</v>
      </c>
      <c r="B184" s="7"/>
      <c r="C184" s="27">
        <f t="shared" si="19"/>
        <v>220954</v>
      </c>
      <c r="D184" s="27">
        <f>SUM(D185:D188)</f>
        <v>157525</v>
      </c>
      <c r="E184" s="27">
        <f>SUM(E185:E188)</f>
        <v>63429</v>
      </c>
      <c r="F184" s="28">
        <v>1150</v>
      </c>
      <c r="G184" s="28">
        <v>1950</v>
      </c>
      <c r="H184" s="4" t="s">
        <v>20</v>
      </c>
      <c r="I184" s="27">
        <f t="shared" si="20"/>
        <v>30484</v>
      </c>
      <c r="J184" s="27">
        <f>SUM(J185:J188)</f>
        <v>21048</v>
      </c>
      <c r="K184" s="27">
        <f t="shared" ref="K184:M184" si="27">SUM(K185:K188)</f>
        <v>9436</v>
      </c>
      <c r="L184" s="27">
        <f t="shared" si="27"/>
        <v>20784</v>
      </c>
      <c r="M184" s="27">
        <f t="shared" si="27"/>
        <v>296</v>
      </c>
      <c r="N184" s="27"/>
      <c r="O184" s="27">
        <f t="shared" si="21"/>
        <v>296</v>
      </c>
      <c r="P184" s="27">
        <f>SUM(P185:P188)</f>
        <v>-32</v>
      </c>
      <c r="Q184" s="27"/>
      <c r="R184">
        <v>1</v>
      </c>
    </row>
    <row r="185" ht="36" spans="1:17">
      <c r="A185" s="11" t="s">
        <v>179</v>
      </c>
      <c r="B185" s="10">
        <v>620001</v>
      </c>
      <c r="C185" s="29">
        <f t="shared" si="19"/>
        <v>3840</v>
      </c>
      <c r="D185" s="29">
        <f>VLOOKUP(A185,Sheet2!$A$6:$C$212,2,0)</f>
        <v>1811</v>
      </c>
      <c r="E185" s="29">
        <f>VLOOKUP(A185,Sheet2!$A$6:$C$212,3,0)</f>
        <v>2029</v>
      </c>
      <c r="F185" s="31">
        <v>1150</v>
      </c>
      <c r="G185" s="31">
        <v>1950</v>
      </c>
      <c r="H185" s="3">
        <v>0.6</v>
      </c>
      <c r="I185" s="29">
        <f t="shared" si="20"/>
        <v>604</v>
      </c>
      <c r="J185" s="29">
        <f t="shared" si="22"/>
        <v>362</v>
      </c>
      <c r="K185" s="29">
        <f t="shared" si="23"/>
        <v>242</v>
      </c>
      <c r="L185" s="38">
        <v>394</v>
      </c>
      <c r="M185" s="38">
        <v>0</v>
      </c>
      <c r="N185" s="38"/>
      <c r="O185" s="38">
        <f t="shared" si="21"/>
        <v>0</v>
      </c>
      <c r="P185" s="38">
        <v>-32</v>
      </c>
      <c r="Q185" s="29"/>
    </row>
    <row r="186" ht="24" spans="1:17">
      <c r="A186" s="11" t="s">
        <v>180</v>
      </c>
      <c r="B186" s="10"/>
      <c r="C186" s="29">
        <f t="shared" si="19"/>
        <v>1654</v>
      </c>
      <c r="D186" s="29">
        <f>VLOOKUP(A186,Sheet2!$A$6:$C$212,2,0)</f>
        <v>1207</v>
      </c>
      <c r="E186" s="29">
        <f>VLOOKUP(A186,Sheet2!$A$6:$C$212,3,0)</f>
        <v>447</v>
      </c>
      <c r="F186" s="31">
        <v>1150</v>
      </c>
      <c r="G186" s="31">
        <v>1950</v>
      </c>
      <c r="H186" s="3">
        <v>0.8</v>
      </c>
      <c r="I186" s="29">
        <f t="shared" si="20"/>
        <v>226</v>
      </c>
      <c r="J186" s="29">
        <f t="shared" si="22"/>
        <v>181</v>
      </c>
      <c r="K186" s="29">
        <f t="shared" si="23"/>
        <v>45</v>
      </c>
      <c r="L186" s="38">
        <v>180</v>
      </c>
      <c r="M186" s="38">
        <f t="shared" si="24"/>
        <v>1</v>
      </c>
      <c r="N186" s="38"/>
      <c r="O186" s="38">
        <f t="shared" si="21"/>
        <v>1</v>
      </c>
      <c r="P186" s="38"/>
      <c r="Q186" s="29"/>
    </row>
    <row r="187" spans="1:17">
      <c r="A187" s="3" t="s">
        <v>181</v>
      </c>
      <c r="B187" s="10">
        <v>620002</v>
      </c>
      <c r="C187" s="29">
        <f t="shared" si="19"/>
        <v>117897</v>
      </c>
      <c r="D187" s="29">
        <f>VLOOKUP(A187,Sheet2!$A$6:$C$212,2,0)</f>
        <v>86190</v>
      </c>
      <c r="E187" s="29">
        <f>VLOOKUP(A187,Sheet2!$A$6:$C$212,3,0)</f>
        <v>31707</v>
      </c>
      <c r="F187" s="31">
        <v>1150</v>
      </c>
      <c r="G187" s="31">
        <v>1950</v>
      </c>
      <c r="H187" s="3">
        <v>0.6</v>
      </c>
      <c r="I187" s="29">
        <f t="shared" si="20"/>
        <v>16095</v>
      </c>
      <c r="J187" s="29">
        <f t="shared" si="22"/>
        <v>9657</v>
      </c>
      <c r="K187" s="29">
        <f t="shared" si="23"/>
        <v>6438</v>
      </c>
      <c r="L187" s="38">
        <v>9509</v>
      </c>
      <c r="M187" s="38">
        <f t="shared" si="24"/>
        <v>148</v>
      </c>
      <c r="N187" s="38"/>
      <c r="O187" s="38">
        <f t="shared" si="21"/>
        <v>148</v>
      </c>
      <c r="P187" s="38"/>
      <c r="Q187" s="29" t="s">
        <v>182</v>
      </c>
    </row>
    <row r="188" spans="1:17">
      <c r="A188" s="10" t="s">
        <v>183</v>
      </c>
      <c r="B188" s="10">
        <v>620003</v>
      </c>
      <c r="C188" s="29">
        <f t="shared" si="19"/>
        <v>97563</v>
      </c>
      <c r="D188" s="29">
        <f>VLOOKUP(A188,Sheet2!$A$6:$C$212,2,0)</f>
        <v>68317</v>
      </c>
      <c r="E188" s="29">
        <f>VLOOKUP(A188,Sheet2!$A$6:$C$212,3,0)</f>
        <v>29246</v>
      </c>
      <c r="F188" s="31">
        <v>1150</v>
      </c>
      <c r="G188" s="31">
        <v>1950</v>
      </c>
      <c r="H188" s="3">
        <v>0.8</v>
      </c>
      <c r="I188" s="29">
        <f t="shared" si="20"/>
        <v>13559</v>
      </c>
      <c r="J188" s="29">
        <f t="shared" si="22"/>
        <v>10848</v>
      </c>
      <c r="K188" s="29">
        <f t="shared" si="23"/>
        <v>2711</v>
      </c>
      <c r="L188" s="38">
        <v>10701</v>
      </c>
      <c r="M188" s="38">
        <f t="shared" si="24"/>
        <v>147</v>
      </c>
      <c r="N188" s="38"/>
      <c r="O188" s="38">
        <f t="shared" si="21"/>
        <v>147</v>
      </c>
      <c r="P188" s="38"/>
      <c r="Q188" s="29" t="s">
        <v>184</v>
      </c>
    </row>
    <row r="189" spans="1:18">
      <c r="A189" s="7" t="s">
        <v>185</v>
      </c>
      <c r="B189" s="7"/>
      <c r="C189" s="27">
        <f t="shared" si="19"/>
        <v>79251</v>
      </c>
      <c r="D189" s="27">
        <f>VLOOKUP(A189,Sheet2!$A$6:$C$212,2,0)</f>
        <v>53945</v>
      </c>
      <c r="E189" s="27">
        <f>VLOOKUP(A189,Sheet2!$A$6:$C$212,3,0)</f>
        <v>25306</v>
      </c>
      <c r="F189" s="28">
        <v>1150</v>
      </c>
      <c r="G189" s="28">
        <v>1950</v>
      </c>
      <c r="H189" s="4">
        <v>1</v>
      </c>
      <c r="I189" s="27">
        <f t="shared" si="20"/>
        <v>11138</v>
      </c>
      <c r="J189" s="27">
        <f t="shared" si="22"/>
        <v>11138</v>
      </c>
      <c r="K189" s="27">
        <f t="shared" si="23"/>
        <v>0</v>
      </c>
      <c r="L189" s="27">
        <v>11417</v>
      </c>
      <c r="M189" s="27">
        <v>0</v>
      </c>
      <c r="N189" s="27"/>
      <c r="O189" s="27">
        <f t="shared" si="21"/>
        <v>0</v>
      </c>
      <c r="P189" s="27">
        <v>-279</v>
      </c>
      <c r="Q189" s="27"/>
      <c r="R189">
        <v>1</v>
      </c>
    </row>
    <row r="190" spans="1:17">
      <c r="A190" s="3" t="s">
        <v>185</v>
      </c>
      <c r="B190" s="10">
        <v>620005</v>
      </c>
      <c r="C190" s="29">
        <f t="shared" si="19"/>
        <v>79251</v>
      </c>
      <c r="D190" s="29">
        <f>VLOOKUP(A190,Sheet2!$A$6:$C$212,2,0)</f>
        <v>53945</v>
      </c>
      <c r="E190" s="29">
        <f>VLOOKUP(A190,Sheet2!$A$6:$C$212,3,0)</f>
        <v>25306</v>
      </c>
      <c r="F190" s="31">
        <v>1150</v>
      </c>
      <c r="G190" s="31">
        <v>1950</v>
      </c>
      <c r="H190" s="3">
        <v>1</v>
      </c>
      <c r="I190" s="29">
        <f t="shared" si="20"/>
        <v>11138</v>
      </c>
      <c r="J190" s="29">
        <f t="shared" si="22"/>
        <v>11138</v>
      </c>
      <c r="K190" s="29">
        <f t="shared" si="23"/>
        <v>0</v>
      </c>
      <c r="L190" s="38">
        <v>11417</v>
      </c>
      <c r="M190" s="38">
        <v>0</v>
      </c>
      <c r="N190" s="38"/>
      <c r="O190" s="38">
        <f t="shared" si="21"/>
        <v>0</v>
      </c>
      <c r="P190" s="38">
        <v>-279</v>
      </c>
      <c r="Q190" s="29"/>
    </row>
    <row r="191" spans="1:18">
      <c r="A191" s="7" t="s">
        <v>186</v>
      </c>
      <c r="B191" s="7"/>
      <c r="C191" s="27">
        <f t="shared" si="19"/>
        <v>289606</v>
      </c>
      <c r="D191" s="27">
        <f>VLOOKUP(A191,Sheet2!$A$6:$C$212,2,0)</f>
        <v>195316</v>
      </c>
      <c r="E191" s="27">
        <f>VLOOKUP(A191,Sheet2!$A$6:$C$212,3,0)</f>
        <v>94290</v>
      </c>
      <c r="F191" s="28">
        <v>1150</v>
      </c>
      <c r="G191" s="28">
        <v>1950</v>
      </c>
      <c r="H191" s="4">
        <v>1</v>
      </c>
      <c r="I191" s="27">
        <f t="shared" si="20"/>
        <v>40848</v>
      </c>
      <c r="J191" s="27">
        <f t="shared" si="22"/>
        <v>40848</v>
      </c>
      <c r="K191" s="27">
        <f t="shared" si="23"/>
        <v>0</v>
      </c>
      <c r="L191" s="27">
        <v>40772</v>
      </c>
      <c r="M191" s="27">
        <f t="shared" si="24"/>
        <v>76</v>
      </c>
      <c r="N191" s="27"/>
      <c r="O191" s="27">
        <f t="shared" si="21"/>
        <v>76</v>
      </c>
      <c r="P191" s="27"/>
      <c r="Q191" s="27"/>
      <c r="R191">
        <v>1</v>
      </c>
    </row>
    <row r="192" spans="1:17">
      <c r="A192" s="3" t="s">
        <v>186</v>
      </c>
      <c r="B192" s="10">
        <v>620004</v>
      </c>
      <c r="C192" s="29">
        <f t="shared" si="19"/>
        <v>289606</v>
      </c>
      <c r="D192" s="29">
        <f>VLOOKUP(A192,Sheet2!$A$6:$C$212,2,0)</f>
        <v>195316</v>
      </c>
      <c r="E192" s="29">
        <f>VLOOKUP(A192,Sheet2!$A$6:$C$212,3,0)</f>
        <v>94290</v>
      </c>
      <c r="F192" s="31">
        <v>1150</v>
      </c>
      <c r="G192" s="31">
        <v>1950</v>
      </c>
      <c r="H192" s="3">
        <v>1</v>
      </c>
      <c r="I192" s="29">
        <f t="shared" si="20"/>
        <v>40848</v>
      </c>
      <c r="J192" s="29">
        <f t="shared" si="22"/>
        <v>40848</v>
      </c>
      <c r="K192" s="29">
        <f t="shared" si="23"/>
        <v>0</v>
      </c>
      <c r="L192" s="38">
        <v>40772</v>
      </c>
      <c r="M192" s="38">
        <f t="shared" si="24"/>
        <v>76</v>
      </c>
      <c r="N192" s="38"/>
      <c r="O192" s="38">
        <f t="shared" si="21"/>
        <v>76</v>
      </c>
      <c r="P192" s="38"/>
      <c r="Q192" s="29"/>
    </row>
    <row r="193" spans="1:18">
      <c r="A193" s="7" t="s">
        <v>187</v>
      </c>
      <c r="B193" s="33"/>
      <c r="C193" s="27">
        <f t="shared" si="19"/>
        <v>148118</v>
      </c>
      <c r="D193" s="27">
        <f>VLOOKUP(A193,Sheet2!$A$6:$C$212,2,0)</f>
        <v>103491</v>
      </c>
      <c r="E193" s="27">
        <f>VLOOKUP(A193,Sheet2!$A$6:$C$212,3,0)</f>
        <v>44627</v>
      </c>
      <c r="F193" s="28">
        <v>1150</v>
      </c>
      <c r="G193" s="28">
        <v>1950</v>
      </c>
      <c r="H193" s="4">
        <v>1</v>
      </c>
      <c r="I193" s="27">
        <f t="shared" si="20"/>
        <v>20604</v>
      </c>
      <c r="J193" s="27">
        <f t="shared" si="22"/>
        <v>20604</v>
      </c>
      <c r="K193" s="27">
        <f t="shared" si="23"/>
        <v>0</v>
      </c>
      <c r="L193" s="27">
        <v>20515</v>
      </c>
      <c r="M193" s="27">
        <f t="shared" si="24"/>
        <v>89</v>
      </c>
      <c r="N193" s="27"/>
      <c r="O193" s="27">
        <f t="shared" si="21"/>
        <v>89</v>
      </c>
      <c r="P193" s="27"/>
      <c r="Q193" s="27"/>
      <c r="R193">
        <v>1</v>
      </c>
    </row>
    <row r="194" spans="1:17">
      <c r="A194" s="3" t="s">
        <v>187</v>
      </c>
      <c r="B194" s="10">
        <v>620006</v>
      </c>
      <c r="C194" s="29">
        <f t="shared" si="19"/>
        <v>148118</v>
      </c>
      <c r="D194" s="29">
        <f>VLOOKUP(A194,Sheet2!$A$6:$C$212,2,0)</f>
        <v>103491</v>
      </c>
      <c r="E194" s="29">
        <f>VLOOKUP(A194,Sheet2!$A$6:$C$212,3,0)</f>
        <v>44627</v>
      </c>
      <c r="F194" s="31">
        <v>1150</v>
      </c>
      <c r="G194" s="31">
        <v>1950</v>
      </c>
      <c r="H194" s="3">
        <v>1</v>
      </c>
      <c r="I194" s="29">
        <f t="shared" si="20"/>
        <v>20604</v>
      </c>
      <c r="J194" s="29">
        <f t="shared" si="22"/>
        <v>20604</v>
      </c>
      <c r="K194" s="29">
        <f t="shared" si="23"/>
        <v>0</v>
      </c>
      <c r="L194" s="38">
        <v>20515</v>
      </c>
      <c r="M194" s="38">
        <f t="shared" si="24"/>
        <v>89</v>
      </c>
      <c r="N194" s="38"/>
      <c r="O194" s="38">
        <f t="shared" si="21"/>
        <v>89</v>
      </c>
      <c r="P194" s="38"/>
      <c r="Q194" s="29" t="s">
        <v>188</v>
      </c>
    </row>
    <row r="195" spans="1:18">
      <c r="A195" s="7" t="s">
        <v>189</v>
      </c>
      <c r="B195" s="4"/>
      <c r="C195" s="27">
        <f t="shared" si="19"/>
        <v>125037</v>
      </c>
      <c r="D195" s="27">
        <f>SUM(D196:D199)</f>
        <v>92364</v>
      </c>
      <c r="E195" s="27">
        <f>SUM(E196:E199)</f>
        <v>32673</v>
      </c>
      <c r="F195" s="28">
        <v>1150</v>
      </c>
      <c r="G195" s="28">
        <v>1950</v>
      </c>
      <c r="H195" s="4" t="s">
        <v>20</v>
      </c>
      <c r="I195" s="27">
        <f>SUM(I196:I199)</f>
        <v>16992</v>
      </c>
      <c r="J195" s="27">
        <f>SUM(J196:J199)</f>
        <v>13542</v>
      </c>
      <c r="K195" s="27">
        <f t="shared" si="23"/>
        <v>3450</v>
      </c>
      <c r="L195" s="27">
        <v>12763</v>
      </c>
      <c r="M195" s="27">
        <f t="shared" si="24"/>
        <v>779</v>
      </c>
      <c r="N195" s="27"/>
      <c r="O195" s="27">
        <f t="shared" si="21"/>
        <v>779</v>
      </c>
      <c r="P195" s="27"/>
      <c r="Q195" s="27"/>
      <c r="R195" s="21">
        <v>1</v>
      </c>
    </row>
    <row r="196" spans="1:17">
      <c r="A196" s="6" t="s">
        <v>190</v>
      </c>
      <c r="B196" s="10">
        <v>621001</v>
      </c>
      <c r="C196" s="29">
        <f t="shared" si="19"/>
        <v>1350</v>
      </c>
      <c r="D196" s="29">
        <f>VLOOKUP(A196,Sheet2!$A$6:$C$212,2,0)</f>
        <v>0</v>
      </c>
      <c r="E196" s="29">
        <f>VLOOKUP(A196,Sheet2!$A$6:$C$212,3,0)</f>
        <v>1350</v>
      </c>
      <c r="F196" s="31">
        <v>1150</v>
      </c>
      <c r="G196" s="31">
        <v>1950</v>
      </c>
      <c r="H196" s="3">
        <v>0.6</v>
      </c>
      <c r="I196" s="29">
        <f t="shared" si="20"/>
        <v>263</v>
      </c>
      <c r="J196" s="29">
        <f t="shared" si="22"/>
        <v>158</v>
      </c>
      <c r="K196" s="29">
        <f t="shared" si="23"/>
        <v>105</v>
      </c>
      <c r="L196" s="38">
        <v>154</v>
      </c>
      <c r="M196" s="38">
        <f t="shared" si="24"/>
        <v>4</v>
      </c>
      <c r="N196" s="38"/>
      <c r="O196" s="38">
        <f t="shared" si="21"/>
        <v>4</v>
      </c>
      <c r="P196" s="38"/>
      <c r="Q196" s="29"/>
    </row>
    <row r="197" spans="1:17">
      <c r="A197" s="3" t="s">
        <v>191</v>
      </c>
      <c r="B197" s="10">
        <v>621002</v>
      </c>
      <c r="C197" s="29">
        <f t="shared" si="19"/>
        <v>50515</v>
      </c>
      <c r="D197" s="29">
        <f>VLOOKUP(A197,Sheet2!$A$6:$C$212,2,0)</f>
        <v>38778</v>
      </c>
      <c r="E197" s="29">
        <f>VLOOKUP(A197,Sheet2!$A$6:$C$212,3,0)</f>
        <v>11737</v>
      </c>
      <c r="F197" s="31">
        <v>1150</v>
      </c>
      <c r="G197" s="31">
        <v>1950</v>
      </c>
      <c r="H197" s="3">
        <v>0.8</v>
      </c>
      <c r="I197" s="29">
        <f t="shared" si="20"/>
        <v>6748</v>
      </c>
      <c r="J197" s="29">
        <f t="shared" si="22"/>
        <v>5399</v>
      </c>
      <c r="K197" s="29">
        <f t="shared" si="23"/>
        <v>1349</v>
      </c>
      <c r="L197" s="38">
        <v>4992</v>
      </c>
      <c r="M197" s="38">
        <f t="shared" si="24"/>
        <v>407</v>
      </c>
      <c r="N197" s="38"/>
      <c r="O197" s="38">
        <f t="shared" si="21"/>
        <v>407</v>
      </c>
      <c r="P197" s="38"/>
      <c r="Q197" s="29"/>
    </row>
    <row r="198" spans="1:17">
      <c r="A198" s="3" t="s">
        <v>192</v>
      </c>
      <c r="B198" s="10">
        <v>621005</v>
      </c>
      <c r="C198" s="29">
        <f t="shared" si="19"/>
        <v>47400</v>
      </c>
      <c r="D198" s="29">
        <f>VLOOKUP(A198,Sheet2!$A$6:$C$212,2,0)</f>
        <v>34821</v>
      </c>
      <c r="E198" s="29">
        <f>VLOOKUP(A198,Sheet2!$A$6:$C$212,3,0)</f>
        <v>12579</v>
      </c>
      <c r="F198" s="44">
        <v>1150</v>
      </c>
      <c r="G198" s="31">
        <v>1950</v>
      </c>
      <c r="H198" s="3">
        <v>0.8</v>
      </c>
      <c r="I198" s="29">
        <f t="shared" si="20"/>
        <v>6457</v>
      </c>
      <c r="J198" s="29">
        <f t="shared" si="22"/>
        <v>5166</v>
      </c>
      <c r="K198" s="29">
        <f t="shared" si="23"/>
        <v>1291</v>
      </c>
      <c r="L198" s="38">
        <v>4935</v>
      </c>
      <c r="M198" s="38">
        <f t="shared" si="24"/>
        <v>231</v>
      </c>
      <c r="N198" s="38"/>
      <c r="O198" s="38">
        <f t="shared" si="21"/>
        <v>231</v>
      </c>
      <c r="P198" s="38"/>
      <c r="Q198" s="29"/>
    </row>
    <row r="199" spans="1:17">
      <c r="A199" s="3" t="s">
        <v>193</v>
      </c>
      <c r="B199" s="10">
        <v>621006</v>
      </c>
      <c r="C199" s="29">
        <f t="shared" ref="C199:C203" si="28">D199+E199</f>
        <v>25772</v>
      </c>
      <c r="D199" s="29">
        <f>VLOOKUP(A199,Sheet2!$A$6:$C$212,2,0)</f>
        <v>18765</v>
      </c>
      <c r="E199" s="29">
        <f>VLOOKUP(A199,Sheet2!$A$6:$C$212,3,0)</f>
        <v>7007</v>
      </c>
      <c r="F199" s="31">
        <v>1150</v>
      </c>
      <c r="G199" s="31">
        <v>1950</v>
      </c>
      <c r="H199" s="3">
        <v>0.8</v>
      </c>
      <c r="I199" s="29">
        <f t="shared" ref="I199:I203" si="29">ROUND((D199*F199+E199*G199)/10000,0)</f>
        <v>3524</v>
      </c>
      <c r="J199" s="29">
        <f t="shared" si="22"/>
        <v>2819</v>
      </c>
      <c r="K199" s="29">
        <f t="shared" si="23"/>
        <v>705</v>
      </c>
      <c r="L199" s="38">
        <v>2682</v>
      </c>
      <c r="M199" s="38">
        <f t="shared" si="24"/>
        <v>137</v>
      </c>
      <c r="N199" s="38"/>
      <c r="O199" s="38">
        <f t="shared" ref="O199:O203" si="30">M199+N199</f>
        <v>137</v>
      </c>
      <c r="P199" s="38"/>
      <c r="Q199" s="29"/>
    </row>
    <row r="200" spans="1:18">
      <c r="A200" s="4" t="s">
        <v>194</v>
      </c>
      <c r="B200" s="45"/>
      <c r="C200" s="27">
        <f t="shared" si="28"/>
        <v>49971</v>
      </c>
      <c r="D200" s="27">
        <f>VLOOKUP(A200,Sheet2!$A$6:$C$212,2,0)</f>
        <v>36479</v>
      </c>
      <c r="E200" s="27">
        <f>VLOOKUP(A200,Sheet2!$A$6:$C$212,3,0)</f>
        <v>13492</v>
      </c>
      <c r="F200" s="28">
        <v>1150</v>
      </c>
      <c r="G200" s="28">
        <v>1950</v>
      </c>
      <c r="H200" s="4">
        <v>0.8</v>
      </c>
      <c r="I200" s="27">
        <f t="shared" si="29"/>
        <v>6826</v>
      </c>
      <c r="J200" s="27">
        <f t="shared" ref="J200:J203" si="31">ROUND((F200*D200*H200+G200*E200*H200)/10000,0)</f>
        <v>5461</v>
      </c>
      <c r="K200" s="27">
        <f t="shared" ref="K200:K203" si="32">I200-J200</f>
        <v>1365</v>
      </c>
      <c r="L200" s="27">
        <v>5253</v>
      </c>
      <c r="M200" s="27">
        <f t="shared" ref="M200:M203" si="33">J200-L200</f>
        <v>208</v>
      </c>
      <c r="N200" s="27"/>
      <c r="O200" s="27">
        <f t="shared" si="30"/>
        <v>208</v>
      </c>
      <c r="P200" s="27"/>
      <c r="Q200" s="27"/>
      <c r="R200">
        <v>1</v>
      </c>
    </row>
    <row r="201" spans="1:17">
      <c r="A201" s="3" t="s">
        <v>194</v>
      </c>
      <c r="B201" s="10">
        <v>621004</v>
      </c>
      <c r="C201" s="29">
        <f t="shared" si="28"/>
        <v>49971</v>
      </c>
      <c r="D201" s="29">
        <f>VLOOKUP(A201,Sheet2!$A$6:$C$212,2,0)</f>
        <v>36479</v>
      </c>
      <c r="E201" s="29">
        <f>VLOOKUP(A201,Sheet2!$A$6:$C$212,3,0)</f>
        <v>13492</v>
      </c>
      <c r="F201" s="31">
        <v>1150</v>
      </c>
      <c r="G201" s="31">
        <v>1950</v>
      </c>
      <c r="H201" s="3">
        <v>0.8</v>
      </c>
      <c r="I201" s="29">
        <f t="shared" si="29"/>
        <v>6826</v>
      </c>
      <c r="J201" s="29">
        <f t="shared" si="31"/>
        <v>5461</v>
      </c>
      <c r="K201" s="29">
        <f t="shared" si="32"/>
        <v>1365</v>
      </c>
      <c r="L201" s="38">
        <v>5253</v>
      </c>
      <c r="M201" s="38">
        <f t="shared" si="33"/>
        <v>208</v>
      </c>
      <c r="N201" s="38"/>
      <c r="O201" s="38">
        <f t="shared" si="30"/>
        <v>208</v>
      </c>
      <c r="P201" s="38"/>
      <c r="Q201" s="29"/>
    </row>
    <row r="202" spans="1:18">
      <c r="A202" s="4" t="s">
        <v>195</v>
      </c>
      <c r="B202" s="4"/>
      <c r="C202" s="27">
        <f t="shared" si="28"/>
        <v>145159</v>
      </c>
      <c r="D202" s="27">
        <f>VLOOKUP(A202,Sheet2!$A$6:$C$212,2,0)</f>
        <v>103628</v>
      </c>
      <c r="E202" s="27">
        <f>VLOOKUP(A202,Sheet2!$A$6:$C$212,3,0)</f>
        <v>41531</v>
      </c>
      <c r="F202" s="28">
        <v>1150</v>
      </c>
      <c r="G202" s="28">
        <v>1950</v>
      </c>
      <c r="H202" s="4">
        <v>0.8</v>
      </c>
      <c r="I202" s="27">
        <f t="shared" si="29"/>
        <v>20016</v>
      </c>
      <c r="J202" s="27">
        <f t="shared" si="31"/>
        <v>16013</v>
      </c>
      <c r="K202" s="27">
        <f t="shared" si="32"/>
        <v>4003</v>
      </c>
      <c r="L202" s="27">
        <v>15371</v>
      </c>
      <c r="M202" s="27">
        <f t="shared" si="33"/>
        <v>642</v>
      </c>
      <c r="N202" s="27"/>
      <c r="O202" s="27">
        <f t="shared" si="30"/>
        <v>642</v>
      </c>
      <c r="P202" s="27"/>
      <c r="Q202" s="27"/>
      <c r="R202">
        <v>1</v>
      </c>
    </row>
    <row r="203" spans="1:17">
      <c r="A203" s="3" t="s">
        <v>195</v>
      </c>
      <c r="B203" s="10">
        <v>621003</v>
      </c>
      <c r="C203" s="29">
        <f t="shared" si="28"/>
        <v>145159</v>
      </c>
      <c r="D203" s="29">
        <f>VLOOKUP(A203,Sheet2!$A$6:$C$212,2,0)</f>
        <v>103628</v>
      </c>
      <c r="E203" s="29">
        <f>VLOOKUP(A203,Sheet2!$A$6:$C$212,3,0)</f>
        <v>41531</v>
      </c>
      <c r="F203" s="31">
        <v>1150</v>
      </c>
      <c r="G203" s="31">
        <v>1950</v>
      </c>
      <c r="H203" s="3">
        <v>0.8</v>
      </c>
      <c r="I203" s="29">
        <f t="shared" si="29"/>
        <v>20016</v>
      </c>
      <c r="J203" s="29">
        <f t="shared" si="31"/>
        <v>16013</v>
      </c>
      <c r="K203" s="29">
        <f t="shared" si="32"/>
        <v>4003</v>
      </c>
      <c r="L203" s="38">
        <v>15371</v>
      </c>
      <c r="M203" s="38">
        <f t="shared" si="33"/>
        <v>642</v>
      </c>
      <c r="N203" s="38"/>
      <c r="O203" s="38">
        <f t="shared" si="30"/>
        <v>642</v>
      </c>
      <c r="P203" s="38"/>
      <c r="Q203" s="29"/>
    </row>
  </sheetData>
  <mergeCells count="13">
    <mergeCell ref="A1:Q1"/>
    <mergeCell ref="C2:E2"/>
    <mergeCell ref="F2:G2"/>
    <mergeCell ref="I2:K2"/>
    <mergeCell ref="A2:A3"/>
    <mergeCell ref="B2:B3"/>
    <mergeCell ref="H2:H3"/>
    <mergeCell ref="L2:L3"/>
    <mergeCell ref="M2:M3"/>
    <mergeCell ref="N2:N3"/>
    <mergeCell ref="O2:O3"/>
    <mergeCell ref="P2:P3"/>
    <mergeCell ref="Q2:Q3"/>
  </mergeCells>
  <pageMargins left="0.707638888888889" right="0.707638888888889" top="0.747916666666667" bottom="0.747916666666667" header="0.313888888888889" footer="0.313888888888889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F212"/>
  <sheetViews>
    <sheetView topLeftCell="A178" workbookViewId="0">
      <selection activeCell="A204" sqref="A204"/>
    </sheetView>
  </sheetViews>
  <sheetFormatPr defaultColWidth="9" defaultRowHeight="14.25" outlineLevelCol="5"/>
  <sheetData>
    <row r="2" spans="1:4">
      <c r="A2" s="12" t="s">
        <v>196</v>
      </c>
      <c r="B2" t="s">
        <v>197</v>
      </c>
      <c r="D2" s="12" t="s">
        <v>198</v>
      </c>
    </row>
    <row r="3" spans="1:4">
      <c r="A3" s="13"/>
      <c r="B3" t="s">
        <v>13</v>
      </c>
      <c r="C3" t="s">
        <v>199</v>
      </c>
      <c r="D3" s="13"/>
    </row>
    <row r="4" spans="1:4">
      <c r="A4" s="14"/>
      <c r="C4" t="s">
        <v>13</v>
      </c>
      <c r="D4" s="14"/>
    </row>
    <row r="5" spans="1:4">
      <c r="A5" s="46" t="s">
        <v>13</v>
      </c>
      <c r="B5">
        <v>9419581</v>
      </c>
      <c r="C5">
        <v>3561001</v>
      </c>
      <c r="D5" s="46" t="s">
        <v>200</v>
      </c>
    </row>
    <row r="6" spans="1:4">
      <c r="A6" s="46" t="s">
        <v>21</v>
      </c>
      <c r="B6">
        <v>1004695</v>
      </c>
      <c r="C6">
        <v>338751</v>
      </c>
      <c r="D6" s="46" t="s">
        <v>201</v>
      </c>
    </row>
    <row r="7" spans="1:4">
      <c r="A7" s="46" t="s">
        <v>22</v>
      </c>
      <c r="B7">
        <v>0</v>
      </c>
      <c r="C7">
        <v>0</v>
      </c>
      <c r="D7" s="46" t="s">
        <v>202</v>
      </c>
    </row>
    <row r="8" spans="1:4">
      <c r="A8" s="46" t="s">
        <v>25</v>
      </c>
      <c r="B8">
        <v>60326</v>
      </c>
      <c r="C8">
        <v>22968</v>
      </c>
      <c r="D8" s="46" t="s">
        <v>203</v>
      </c>
    </row>
    <row r="9" spans="1:4">
      <c r="A9" s="46" t="s">
        <v>23</v>
      </c>
      <c r="B9">
        <v>67002</v>
      </c>
      <c r="C9">
        <v>31171</v>
      </c>
      <c r="D9" s="46" t="s">
        <v>204</v>
      </c>
    </row>
    <row r="10" spans="1:4">
      <c r="A10" s="46" t="s">
        <v>24</v>
      </c>
      <c r="B10">
        <v>85755</v>
      </c>
      <c r="C10">
        <v>30551</v>
      </c>
      <c r="D10" s="46" t="s">
        <v>205</v>
      </c>
    </row>
    <row r="11" spans="1:4">
      <c r="A11" s="46" t="s">
        <v>26</v>
      </c>
      <c r="B11">
        <v>109346</v>
      </c>
      <c r="C11">
        <v>35344</v>
      </c>
      <c r="D11" s="46" t="s">
        <v>206</v>
      </c>
    </row>
    <row r="12" spans="1:4">
      <c r="A12" s="46" t="s">
        <v>27</v>
      </c>
      <c r="B12">
        <v>155043</v>
      </c>
      <c r="C12">
        <v>43579</v>
      </c>
      <c r="D12" s="46" t="s">
        <v>207</v>
      </c>
    </row>
    <row r="13" spans="1:4">
      <c r="A13" s="46" t="s">
        <v>28</v>
      </c>
      <c r="B13">
        <v>61490</v>
      </c>
      <c r="C13">
        <v>21952</v>
      </c>
      <c r="D13" s="46" t="s">
        <v>208</v>
      </c>
    </row>
    <row r="14" spans="1:4">
      <c r="A14" s="46" t="s">
        <v>30</v>
      </c>
      <c r="B14">
        <v>138920</v>
      </c>
      <c r="C14">
        <v>46295</v>
      </c>
      <c r="D14" s="46" t="s">
        <v>209</v>
      </c>
    </row>
    <row r="15" spans="1:4">
      <c r="A15" s="46" t="s">
        <v>29</v>
      </c>
      <c r="B15">
        <v>141029</v>
      </c>
      <c r="C15">
        <v>42952</v>
      </c>
      <c r="D15" s="46" t="s">
        <v>210</v>
      </c>
    </row>
    <row r="16" spans="1:4">
      <c r="A16" s="46" t="s">
        <v>31</v>
      </c>
      <c r="B16">
        <v>43429</v>
      </c>
      <c r="C16">
        <v>16078</v>
      </c>
      <c r="D16" s="46" t="s">
        <v>211</v>
      </c>
    </row>
    <row r="17" spans="1:4">
      <c r="A17" s="46" t="s">
        <v>212</v>
      </c>
      <c r="B17">
        <v>0</v>
      </c>
      <c r="C17">
        <v>0</v>
      </c>
      <c r="D17" s="46" t="s">
        <v>213</v>
      </c>
    </row>
    <row r="18" spans="1:4">
      <c r="A18" s="46" t="s">
        <v>32</v>
      </c>
      <c r="B18">
        <v>48381</v>
      </c>
      <c r="C18">
        <v>17084</v>
      </c>
      <c r="D18" s="46" t="s">
        <v>214</v>
      </c>
    </row>
    <row r="19" spans="1:4">
      <c r="A19" s="46" t="s">
        <v>33</v>
      </c>
      <c r="B19">
        <v>93974</v>
      </c>
      <c r="C19">
        <v>30777</v>
      </c>
      <c r="D19" s="46" t="s">
        <v>215</v>
      </c>
    </row>
    <row r="20" spans="1:4">
      <c r="A20" s="46" t="s">
        <v>216</v>
      </c>
      <c r="B20">
        <v>0</v>
      </c>
      <c r="C20">
        <v>0</v>
      </c>
      <c r="D20" s="46" t="s">
        <v>217</v>
      </c>
    </row>
    <row r="21" spans="1:4">
      <c r="A21" s="46" t="s">
        <v>65</v>
      </c>
      <c r="B21">
        <v>236257</v>
      </c>
      <c r="C21">
        <v>101780</v>
      </c>
      <c r="D21" s="46" t="s">
        <v>218</v>
      </c>
    </row>
    <row r="22" spans="1:4">
      <c r="A22" s="46" t="s">
        <v>66</v>
      </c>
      <c r="B22">
        <v>0</v>
      </c>
      <c r="C22">
        <v>0</v>
      </c>
      <c r="D22" s="46" t="s">
        <v>219</v>
      </c>
    </row>
    <row r="23" spans="1:4">
      <c r="A23" s="46" t="s">
        <v>68</v>
      </c>
      <c r="B23">
        <v>28154</v>
      </c>
      <c r="C23">
        <v>13537</v>
      </c>
      <c r="D23" s="46" t="s">
        <v>220</v>
      </c>
    </row>
    <row r="24" spans="1:4">
      <c r="A24" s="46" t="s">
        <v>67</v>
      </c>
      <c r="B24">
        <v>25109</v>
      </c>
      <c r="C24">
        <v>10266</v>
      </c>
      <c r="D24" s="46" t="s">
        <v>221</v>
      </c>
    </row>
    <row r="25" spans="1:4">
      <c r="A25" s="46" t="s">
        <v>69</v>
      </c>
      <c r="B25">
        <v>24277</v>
      </c>
      <c r="C25">
        <v>9451</v>
      </c>
      <c r="D25" s="46" t="s">
        <v>222</v>
      </c>
    </row>
    <row r="26" spans="1:4">
      <c r="A26" s="46" t="s">
        <v>71</v>
      </c>
      <c r="B26">
        <v>15908</v>
      </c>
      <c r="C26">
        <v>7280</v>
      </c>
      <c r="D26" s="46" t="s">
        <v>223</v>
      </c>
    </row>
    <row r="27" spans="1:4">
      <c r="A27" s="46" t="s">
        <v>74</v>
      </c>
      <c r="B27">
        <v>16771</v>
      </c>
      <c r="C27">
        <v>6642</v>
      </c>
      <c r="D27" s="46" t="s">
        <v>224</v>
      </c>
    </row>
    <row r="28" spans="1:4">
      <c r="A28" s="46" t="s">
        <v>75</v>
      </c>
      <c r="B28">
        <v>27616</v>
      </c>
      <c r="C28">
        <v>11445</v>
      </c>
      <c r="D28" s="46" t="s">
        <v>225</v>
      </c>
    </row>
    <row r="29" spans="1:4">
      <c r="A29" s="46" t="s">
        <v>76</v>
      </c>
      <c r="B29">
        <v>16437</v>
      </c>
      <c r="C29">
        <v>6954</v>
      </c>
      <c r="D29" s="46" t="s">
        <v>226</v>
      </c>
    </row>
    <row r="30" spans="1:4">
      <c r="A30" s="46" t="s">
        <v>72</v>
      </c>
      <c r="B30">
        <v>16695</v>
      </c>
      <c r="C30">
        <v>6952</v>
      </c>
      <c r="D30" s="46" t="s">
        <v>227</v>
      </c>
    </row>
    <row r="31" spans="1:4">
      <c r="A31" s="46" t="s">
        <v>70</v>
      </c>
      <c r="B31">
        <v>36176</v>
      </c>
      <c r="C31">
        <v>15644</v>
      </c>
      <c r="D31" s="46" t="s">
        <v>228</v>
      </c>
    </row>
    <row r="32" spans="1:4">
      <c r="A32" s="46" t="s">
        <v>73</v>
      </c>
      <c r="B32">
        <v>29114</v>
      </c>
      <c r="C32">
        <v>13609</v>
      </c>
      <c r="D32" s="46" t="s">
        <v>229</v>
      </c>
    </row>
    <row r="33" spans="1:4">
      <c r="A33" s="46" t="s">
        <v>216</v>
      </c>
      <c r="B33">
        <v>0</v>
      </c>
      <c r="C33">
        <v>0</v>
      </c>
      <c r="D33" s="46" t="s">
        <v>230</v>
      </c>
    </row>
    <row r="34" spans="1:4">
      <c r="A34" s="46" t="s">
        <v>34</v>
      </c>
      <c r="B34">
        <v>964510</v>
      </c>
      <c r="C34">
        <v>290542</v>
      </c>
      <c r="D34" s="46" t="s">
        <v>231</v>
      </c>
    </row>
    <row r="35" spans="1:4">
      <c r="A35" s="46" t="s">
        <v>35</v>
      </c>
      <c r="B35">
        <v>6284</v>
      </c>
      <c r="C35">
        <v>13996</v>
      </c>
      <c r="D35" s="46" t="s">
        <v>232</v>
      </c>
    </row>
    <row r="36" spans="1:4">
      <c r="A36" s="46" t="s">
        <v>37</v>
      </c>
      <c r="B36">
        <v>80655</v>
      </c>
      <c r="C36">
        <v>26518</v>
      </c>
      <c r="D36" s="46" t="s">
        <v>233</v>
      </c>
    </row>
    <row r="37" spans="1:4">
      <c r="A37" s="46" t="s">
        <v>36</v>
      </c>
      <c r="B37">
        <v>93631</v>
      </c>
      <c r="C37">
        <v>29448</v>
      </c>
      <c r="D37" s="46" t="s">
        <v>234</v>
      </c>
    </row>
    <row r="38" spans="1:4">
      <c r="A38" s="46" t="s">
        <v>39</v>
      </c>
      <c r="B38">
        <v>96576</v>
      </c>
      <c r="C38">
        <v>30312</v>
      </c>
      <c r="D38" s="46" t="s">
        <v>235</v>
      </c>
    </row>
    <row r="39" spans="1:4">
      <c r="A39" s="46" t="s">
        <v>40</v>
      </c>
      <c r="B39">
        <v>241763</v>
      </c>
      <c r="C39">
        <v>66863</v>
      </c>
      <c r="D39" s="46" t="s">
        <v>236</v>
      </c>
    </row>
    <row r="40" spans="1:4">
      <c r="A40" s="46" t="s">
        <v>41</v>
      </c>
      <c r="B40">
        <v>224430</v>
      </c>
      <c r="C40">
        <v>64955</v>
      </c>
      <c r="D40" s="46" t="s">
        <v>237</v>
      </c>
    </row>
    <row r="41" spans="1:4">
      <c r="A41" s="46" t="s">
        <v>38</v>
      </c>
      <c r="B41">
        <v>12498</v>
      </c>
      <c r="C41">
        <v>4632</v>
      </c>
      <c r="D41" s="46" t="s">
        <v>238</v>
      </c>
    </row>
    <row r="42" spans="1:4">
      <c r="A42" s="47" t="s">
        <v>239</v>
      </c>
      <c r="B42">
        <v>49032</v>
      </c>
      <c r="C42">
        <v>13217</v>
      </c>
      <c r="D42" s="46" t="s">
        <v>240</v>
      </c>
    </row>
    <row r="43" spans="1:4">
      <c r="A43" s="47" t="s">
        <v>241</v>
      </c>
      <c r="B43">
        <v>33242</v>
      </c>
      <c r="C43">
        <v>9233</v>
      </c>
      <c r="D43" s="46" t="s">
        <v>242</v>
      </c>
    </row>
    <row r="44" spans="1:4">
      <c r="A44" s="47" t="s">
        <v>243</v>
      </c>
      <c r="B44">
        <v>117406</v>
      </c>
      <c r="C44">
        <v>27659</v>
      </c>
      <c r="D44" s="46" t="s">
        <v>244</v>
      </c>
    </row>
    <row r="45" spans="1:4">
      <c r="A45" s="47" t="s">
        <v>245</v>
      </c>
      <c r="B45">
        <v>8993</v>
      </c>
      <c r="C45">
        <v>3709</v>
      </c>
      <c r="D45" s="46" t="s">
        <v>246</v>
      </c>
    </row>
    <row r="46" spans="1:4">
      <c r="A46" s="46" t="s">
        <v>216</v>
      </c>
      <c r="B46">
        <v>0</v>
      </c>
      <c r="C46">
        <v>0</v>
      </c>
      <c r="D46" s="46" t="s">
        <v>247</v>
      </c>
    </row>
    <row r="47" spans="1:4">
      <c r="A47" s="46" t="s">
        <v>42</v>
      </c>
      <c r="B47">
        <v>162238</v>
      </c>
      <c r="C47">
        <v>60246</v>
      </c>
      <c r="D47" s="46" t="s">
        <v>248</v>
      </c>
    </row>
    <row r="48" spans="1:4">
      <c r="A48" s="46" t="s">
        <v>43</v>
      </c>
      <c r="B48">
        <v>365</v>
      </c>
      <c r="C48">
        <v>1634</v>
      </c>
      <c r="D48" s="46" t="s">
        <v>249</v>
      </c>
    </row>
    <row r="49" spans="1:4">
      <c r="A49" s="46" t="s">
        <v>44</v>
      </c>
      <c r="B49">
        <v>100208</v>
      </c>
      <c r="C49">
        <v>35649</v>
      </c>
      <c r="D49" s="46" t="s">
        <v>250</v>
      </c>
    </row>
    <row r="50" spans="1:4">
      <c r="A50" s="46" t="s">
        <v>48</v>
      </c>
      <c r="B50">
        <v>39039</v>
      </c>
      <c r="C50">
        <v>15071</v>
      </c>
      <c r="D50" s="46" t="s">
        <v>251</v>
      </c>
    </row>
    <row r="51" spans="1:6">
      <c r="A51" s="46" t="s">
        <v>46</v>
      </c>
      <c r="B51">
        <v>22626</v>
      </c>
      <c r="C51">
        <v>7892</v>
      </c>
      <c r="D51" s="46" t="s">
        <v>252</v>
      </c>
      <c r="E51">
        <f>B51+B53</f>
        <v>30499</v>
      </c>
      <c r="F51">
        <f>C51+C53</f>
        <v>10641</v>
      </c>
    </row>
    <row r="52" spans="1:4">
      <c r="A52" s="48" t="s">
        <v>253</v>
      </c>
      <c r="B52">
        <v>8426</v>
      </c>
      <c r="C52">
        <v>3203</v>
      </c>
      <c r="D52" s="46" t="s">
        <v>254</v>
      </c>
    </row>
    <row r="53" spans="1:4">
      <c r="A53" s="48" t="s">
        <v>255</v>
      </c>
      <c r="B53">
        <v>7873</v>
      </c>
      <c r="C53">
        <v>2749</v>
      </c>
      <c r="D53" s="46" t="s">
        <v>256</v>
      </c>
    </row>
    <row r="54" spans="1:4">
      <c r="A54" s="48" t="s">
        <v>257</v>
      </c>
      <c r="B54">
        <v>119</v>
      </c>
      <c r="C54">
        <v>0</v>
      </c>
      <c r="D54" s="46" t="s">
        <v>258</v>
      </c>
    </row>
    <row r="55" spans="1:4">
      <c r="A55" s="48" t="s">
        <v>259</v>
      </c>
      <c r="B55">
        <v>768</v>
      </c>
      <c r="C55">
        <v>306</v>
      </c>
      <c r="D55" s="46" t="s">
        <v>260</v>
      </c>
    </row>
    <row r="56" spans="1:4">
      <c r="A56" s="46" t="s">
        <v>49</v>
      </c>
      <c r="B56">
        <v>526460</v>
      </c>
      <c r="C56">
        <v>219152</v>
      </c>
      <c r="D56" s="46" t="s">
        <v>261</v>
      </c>
    </row>
    <row r="57" spans="1:4">
      <c r="A57" s="46" t="s">
        <v>50</v>
      </c>
      <c r="B57">
        <v>868</v>
      </c>
      <c r="C57">
        <v>5685</v>
      </c>
      <c r="D57" s="46" t="s">
        <v>262</v>
      </c>
    </row>
    <row r="58" spans="1:4">
      <c r="A58" s="46" t="s">
        <v>52</v>
      </c>
      <c r="B58">
        <v>59579</v>
      </c>
      <c r="C58">
        <v>20447</v>
      </c>
      <c r="D58" s="46" t="s">
        <v>263</v>
      </c>
    </row>
    <row r="59" spans="1:4">
      <c r="A59" s="46" t="s">
        <v>51</v>
      </c>
      <c r="B59">
        <v>73167</v>
      </c>
      <c r="C59">
        <v>31176</v>
      </c>
      <c r="D59" s="46" t="s">
        <v>264</v>
      </c>
    </row>
    <row r="60" spans="1:4">
      <c r="A60" s="46" t="s">
        <v>54</v>
      </c>
      <c r="B60">
        <v>21241</v>
      </c>
      <c r="C60">
        <v>7824</v>
      </c>
      <c r="D60" s="46" t="s">
        <v>265</v>
      </c>
    </row>
    <row r="61" spans="1:4">
      <c r="A61" s="46" t="s">
        <v>55</v>
      </c>
      <c r="B61">
        <v>161445</v>
      </c>
      <c r="C61">
        <v>72657</v>
      </c>
      <c r="D61" s="46" t="s">
        <v>266</v>
      </c>
    </row>
    <row r="62" spans="1:4">
      <c r="A62" s="46" t="s">
        <v>56</v>
      </c>
      <c r="B62">
        <v>134330</v>
      </c>
      <c r="C62">
        <v>55239</v>
      </c>
      <c r="D62" s="46" t="s">
        <v>267</v>
      </c>
    </row>
    <row r="63" spans="1:4">
      <c r="A63" s="46" t="s">
        <v>53</v>
      </c>
      <c r="B63">
        <v>72472</v>
      </c>
      <c r="C63">
        <v>24981</v>
      </c>
      <c r="D63" s="46" t="s">
        <v>268</v>
      </c>
    </row>
    <row r="64" spans="1:4">
      <c r="A64" s="46" t="s">
        <v>57</v>
      </c>
      <c r="B64">
        <v>3358</v>
      </c>
      <c r="C64">
        <v>1143</v>
      </c>
      <c r="D64" s="46" t="s">
        <v>269</v>
      </c>
    </row>
    <row r="65" spans="1:4">
      <c r="A65" s="46" t="s">
        <v>216</v>
      </c>
      <c r="B65">
        <v>0</v>
      </c>
      <c r="C65">
        <v>0</v>
      </c>
      <c r="D65" s="46" t="s">
        <v>270</v>
      </c>
    </row>
    <row r="66" spans="1:4">
      <c r="A66" s="46" t="s">
        <v>58</v>
      </c>
      <c r="B66">
        <v>543598</v>
      </c>
      <c r="C66">
        <v>210765</v>
      </c>
      <c r="D66" s="46" t="s">
        <v>271</v>
      </c>
    </row>
    <row r="67" spans="1:4">
      <c r="A67" s="46" t="s">
        <v>59</v>
      </c>
      <c r="B67">
        <v>0</v>
      </c>
      <c r="C67">
        <v>0</v>
      </c>
      <c r="D67" s="46" t="s">
        <v>272</v>
      </c>
    </row>
    <row r="68" spans="1:4">
      <c r="A68" s="46" t="s">
        <v>60</v>
      </c>
      <c r="B68">
        <v>76437</v>
      </c>
      <c r="C68">
        <v>27260</v>
      </c>
      <c r="D68" s="46" t="s">
        <v>273</v>
      </c>
    </row>
    <row r="69" spans="1:4">
      <c r="A69" s="46" t="s">
        <v>61</v>
      </c>
      <c r="B69">
        <v>204502</v>
      </c>
      <c r="C69">
        <v>76211</v>
      </c>
      <c r="D69" s="46" t="s">
        <v>274</v>
      </c>
    </row>
    <row r="70" spans="1:4">
      <c r="A70" s="46" t="s">
        <v>64</v>
      </c>
      <c r="B70">
        <v>181618</v>
      </c>
      <c r="C70">
        <v>74369</v>
      </c>
      <c r="D70" s="46" t="s">
        <v>275</v>
      </c>
    </row>
    <row r="71" spans="1:4">
      <c r="A71" s="46" t="s">
        <v>63</v>
      </c>
      <c r="B71">
        <v>49090</v>
      </c>
      <c r="C71">
        <v>20911</v>
      </c>
      <c r="D71" s="46" t="s">
        <v>276</v>
      </c>
    </row>
    <row r="72" spans="1:4">
      <c r="A72" s="46" t="s">
        <v>62</v>
      </c>
      <c r="B72">
        <v>31951</v>
      </c>
      <c r="C72">
        <v>12014</v>
      </c>
      <c r="D72" s="46" t="s">
        <v>277</v>
      </c>
    </row>
    <row r="73" spans="1:4">
      <c r="A73" s="46" t="s">
        <v>216</v>
      </c>
      <c r="B73">
        <v>0</v>
      </c>
      <c r="C73">
        <v>0</v>
      </c>
      <c r="D73" s="46" t="s">
        <v>278</v>
      </c>
    </row>
    <row r="74" spans="1:4">
      <c r="A74" s="46" t="s">
        <v>114</v>
      </c>
      <c r="B74">
        <v>322934</v>
      </c>
      <c r="C74">
        <v>134515</v>
      </c>
      <c r="D74" s="46" t="s">
        <v>279</v>
      </c>
    </row>
    <row r="75" spans="1:4">
      <c r="A75" s="46" t="s">
        <v>115</v>
      </c>
      <c r="B75">
        <v>3186</v>
      </c>
      <c r="C75">
        <v>4890</v>
      </c>
      <c r="D75" s="46" t="s">
        <v>280</v>
      </c>
    </row>
    <row r="76" spans="1:4">
      <c r="A76" s="46" t="s">
        <v>116</v>
      </c>
      <c r="B76">
        <v>58554</v>
      </c>
      <c r="C76">
        <v>20197</v>
      </c>
      <c r="D76" s="46" t="s">
        <v>281</v>
      </c>
    </row>
    <row r="77" spans="1:4">
      <c r="A77" s="46" t="s">
        <v>117</v>
      </c>
      <c r="B77">
        <v>22564</v>
      </c>
      <c r="C77">
        <v>7654</v>
      </c>
      <c r="D77" s="46" t="s">
        <v>282</v>
      </c>
    </row>
    <row r="78" spans="1:4">
      <c r="A78" s="46" t="s">
        <v>118</v>
      </c>
      <c r="B78">
        <v>63574</v>
      </c>
      <c r="C78">
        <v>27405</v>
      </c>
      <c r="D78" s="46" t="s">
        <v>283</v>
      </c>
    </row>
    <row r="79" spans="1:4">
      <c r="A79" s="46" t="s">
        <v>119</v>
      </c>
      <c r="B79">
        <v>50689</v>
      </c>
      <c r="C79">
        <v>22423</v>
      </c>
      <c r="D79" s="46" t="s">
        <v>284</v>
      </c>
    </row>
    <row r="80" spans="1:4">
      <c r="A80" s="46" t="s">
        <v>120</v>
      </c>
      <c r="B80">
        <v>53729</v>
      </c>
      <c r="C80">
        <v>24453</v>
      </c>
      <c r="D80" s="46" t="s">
        <v>285</v>
      </c>
    </row>
    <row r="81" spans="1:4">
      <c r="A81" s="46" t="s">
        <v>121</v>
      </c>
      <c r="B81">
        <v>36709</v>
      </c>
      <c r="C81">
        <v>14710</v>
      </c>
      <c r="D81" s="46" t="s">
        <v>286</v>
      </c>
    </row>
    <row r="82" spans="1:4">
      <c r="A82" s="46" t="s">
        <v>122</v>
      </c>
      <c r="B82">
        <v>33929</v>
      </c>
      <c r="C82">
        <v>12783</v>
      </c>
      <c r="D82" s="46" t="s">
        <v>287</v>
      </c>
    </row>
    <row r="83" spans="1:4">
      <c r="A83" s="46" t="s">
        <v>216</v>
      </c>
      <c r="B83">
        <v>0</v>
      </c>
      <c r="C83">
        <v>0</v>
      </c>
      <c r="D83" s="46" t="s">
        <v>288</v>
      </c>
    </row>
    <row r="84" spans="1:4">
      <c r="A84" s="46" t="s">
        <v>130</v>
      </c>
      <c r="B84">
        <v>633240</v>
      </c>
      <c r="C84">
        <v>258281</v>
      </c>
      <c r="D84" s="46" t="s">
        <v>289</v>
      </c>
    </row>
    <row r="85" spans="1:4">
      <c r="A85" s="46" t="s">
        <v>131</v>
      </c>
      <c r="B85">
        <v>0</v>
      </c>
      <c r="C85">
        <v>0</v>
      </c>
      <c r="D85" s="46" t="s">
        <v>290</v>
      </c>
    </row>
    <row r="86" spans="1:4">
      <c r="A86" s="46" t="s">
        <v>132</v>
      </c>
      <c r="B86">
        <v>35406</v>
      </c>
      <c r="C86">
        <v>16693</v>
      </c>
      <c r="D86" s="46" t="s">
        <v>291</v>
      </c>
    </row>
    <row r="87" spans="1:4">
      <c r="A87" s="46" t="s">
        <v>133</v>
      </c>
      <c r="B87">
        <v>54471</v>
      </c>
      <c r="C87">
        <v>22760</v>
      </c>
      <c r="D87" s="46" t="s">
        <v>292</v>
      </c>
    </row>
    <row r="88" spans="1:4">
      <c r="A88" s="46" t="s">
        <v>136</v>
      </c>
      <c r="B88">
        <v>24014</v>
      </c>
      <c r="C88">
        <v>6953</v>
      </c>
      <c r="D88" s="46" t="s">
        <v>293</v>
      </c>
    </row>
    <row r="89" spans="1:6">
      <c r="A89" s="46" t="s">
        <v>134</v>
      </c>
      <c r="B89">
        <v>53475</v>
      </c>
      <c r="C89">
        <v>22355</v>
      </c>
      <c r="D89" s="46" t="s">
        <v>294</v>
      </c>
      <c r="E89">
        <f>B89+B95</f>
        <v>82761</v>
      </c>
      <c r="F89">
        <f>C89+C95</f>
        <v>33001</v>
      </c>
    </row>
    <row r="90" spans="1:4">
      <c r="A90" s="46" t="s">
        <v>138</v>
      </c>
      <c r="B90">
        <v>66470</v>
      </c>
      <c r="C90">
        <v>25719</v>
      </c>
      <c r="D90" s="46" t="s">
        <v>295</v>
      </c>
    </row>
    <row r="91" spans="1:4">
      <c r="A91" s="46" t="s">
        <v>141</v>
      </c>
      <c r="B91">
        <v>61050</v>
      </c>
      <c r="C91">
        <v>22194</v>
      </c>
      <c r="D91" s="46" t="s">
        <v>296</v>
      </c>
    </row>
    <row r="92" spans="1:4">
      <c r="A92" s="46" t="s">
        <v>140</v>
      </c>
      <c r="B92">
        <v>132441</v>
      </c>
      <c r="C92">
        <v>53372</v>
      </c>
      <c r="D92" s="46" t="s">
        <v>297</v>
      </c>
    </row>
    <row r="93" spans="1:4">
      <c r="A93" s="46" t="s">
        <v>139</v>
      </c>
      <c r="B93">
        <v>125577</v>
      </c>
      <c r="C93">
        <v>51582</v>
      </c>
      <c r="D93" s="46" t="s">
        <v>298</v>
      </c>
    </row>
    <row r="94" spans="1:4">
      <c r="A94" s="46" t="s">
        <v>137</v>
      </c>
      <c r="B94">
        <v>80336</v>
      </c>
      <c r="C94">
        <v>36653</v>
      </c>
      <c r="D94" s="46" t="s">
        <v>299</v>
      </c>
    </row>
    <row r="95" spans="1:4">
      <c r="A95" s="48" t="s">
        <v>300</v>
      </c>
      <c r="B95">
        <v>29286</v>
      </c>
      <c r="C95">
        <v>10646</v>
      </c>
      <c r="D95" s="46" t="s">
        <v>301</v>
      </c>
    </row>
    <row r="96" spans="1:4">
      <c r="A96" s="46" t="s">
        <v>216</v>
      </c>
      <c r="B96">
        <v>0</v>
      </c>
      <c r="C96">
        <v>0</v>
      </c>
      <c r="D96" s="46" t="s">
        <v>302</v>
      </c>
    </row>
    <row r="97" spans="1:4">
      <c r="A97" s="46" t="s">
        <v>142</v>
      </c>
      <c r="B97">
        <v>620850</v>
      </c>
      <c r="C97">
        <v>277491</v>
      </c>
      <c r="D97" s="46" t="s">
        <v>303</v>
      </c>
    </row>
    <row r="98" spans="1:4">
      <c r="A98" s="46" t="s">
        <v>143</v>
      </c>
      <c r="B98">
        <v>45945</v>
      </c>
      <c r="C98">
        <v>23955</v>
      </c>
      <c r="D98" s="46" t="s">
        <v>304</v>
      </c>
    </row>
    <row r="99" spans="1:4">
      <c r="A99" s="46" t="s">
        <v>144</v>
      </c>
      <c r="B99">
        <v>37952</v>
      </c>
      <c r="C99">
        <v>14597</v>
      </c>
      <c r="D99" s="46" t="s">
        <v>305</v>
      </c>
    </row>
    <row r="100" spans="1:6">
      <c r="A100" s="46" t="s">
        <v>146</v>
      </c>
      <c r="B100">
        <v>149485</v>
      </c>
      <c r="C100">
        <v>60469</v>
      </c>
      <c r="D100" s="46" t="s">
        <v>306</v>
      </c>
      <c r="E100">
        <f>B100+B104+B105</f>
        <v>172531</v>
      </c>
      <c r="F100">
        <f>C100+C104+C105</f>
        <v>68475</v>
      </c>
    </row>
    <row r="101" spans="1:4">
      <c r="A101" s="46" t="s">
        <v>149</v>
      </c>
      <c r="B101">
        <v>128212</v>
      </c>
      <c r="C101">
        <v>64523</v>
      </c>
      <c r="D101" s="46" t="s">
        <v>307</v>
      </c>
    </row>
    <row r="102" spans="1:4">
      <c r="A102" s="46" t="s">
        <v>148</v>
      </c>
      <c r="B102">
        <v>146916</v>
      </c>
      <c r="C102">
        <v>64455</v>
      </c>
      <c r="D102" s="46" t="s">
        <v>308</v>
      </c>
    </row>
    <row r="103" spans="1:4">
      <c r="A103" s="46" t="s">
        <v>145</v>
      </c>
      <c r="B103">
        <v>112340</v>
      </c>
      <c r="C103">
        <v>49492</v>
      </c>
      <c r="D103" s="46" t="s">
        <v>309</v>
      </c>
    </row>
    <row r="104" spans="1:4">
      <c r="A104" s="48" t="s">
        <v>310</v>
      </c>
      <c r="B104">
        <v>19040</v>
      </c>
      <c r="C104">
        <v>6306</v>
      </c>
      <c r="D104" s="46" t="s">
        <v>311</v>
      </c>
    </row>
    <row r="105" spans="1:4">
      <c r="A105" s="48" t="s">
        <v>312</v>
      </c>
      <c r="B105">
        <v>4006</v>
      </c>
      <c r="C105">
        <v>1700</v>
      </c>
      <c r="D105" s="46" t="s">
        <v>313</v>
      </c>
    </row>
    <row r="106" spans="1:4">
      <c r="A106" s="46" t="s">
        <v>216</v>
      </c>
      <c r="B106">
        <v>0</v>
      </c>
      <c r="C106">
        <v>0</v>
      </c>
      <c r="D106" s="46" t="s">
        <v>314</v>
      </c>
    </row>
    <row r="107" spans="1:4">
      <c r="A107" s="46" t="s">
        <v>150</v>
      </c>
      <c r="B107">
        <v>369217</v>
      </c>
      <c r="C107">
        <v>153379</v>
      </c>
      <c r="D107" s="46" t="s">
        <v>315</v>
      </c>
    </row>
    <row r="108" spans="1:4">
      <c r="A108" s="46" t="s">
        <v>151</v>
      </c>
      <c r="B108">
        <v>0</v>
      </c>
      <c r="C108">
        <v>0</v>
      </c>
      <c r="D108" s="46" t="s">
        <v>316</v>
      </c>
    </row>
    <row r="109" spans="1:4">
      <c r="A109" s="46" t="s">
        <v>152</v>
      </c>
      <c r="B109">
        <v>43658</v>
      </c>
      <c r="C109">
        <v>18089</v>
      </c>
      <c r="D109" s="46" t="s">
        <v>317</v>
      </c>
    </row>
    <row r="110" spans="1:4">
      <c r="A110" s="46" t="s">
        <v>153</v>
      </c>
      <c r="B110">
        <v>15555</v>
      </c>
      <c r="C110">
        <v>5335</v>
      </c>
      <c r="D110" s="46" t="s">
        <v>318</v>
      </c>
    </row>
    <row r="111" spans="1:4">
      <c r="A111" s="46" t="s">
        <v>156</v>
      </c>
      <c r="B111">
        <v>60832</v>
      </c>
      <c r="C111">
        <v>22010</v>
      </c>
      <c r="D111" s="46" t="s">
        <v>319</v>
      </c>
    </row>
    <row r="112" spans="1:4">
      <c r="A112" s="46" t="s">
        <v>157</v>
      </c>
      <c r="B112">
        <v>36838</v>
      </c>
      <c r="C112">
        <v>13449</v>
      </c>
      <c r="D112" s="46" t="s">
        <v>320</v>
      </c>
    </row>
    <row r="113" spans="1:4">
      <c r="A113" s="46" t="s">
        <v>160</v>
      </c>
      <c r="B113">
        <v>87740</v>
      </c>
      <c r="C113">
        <v>43215</v>
      </c>
      <c r="D113" s="46" t="s">
        <v>321</v>
      </c>
    </row>
    <row r="114" spans="1:4">
      <c r="A114" s="46" t="s">
        <v>159</v>
      </c>
      <c r="B114">
        <v>35039</v>
      </c>
      <c r="C114">
        <v>18312</v>
      </c>
      <c r="D114" s="46" t="s">
        <v>322</v>
      </c>
    </row>
    <row r="115" spans="1:4">
      <c r="A115" s="46" t="s">
        <v>158</v>
      </c>
      <c r="B115">
        <v>34705</v>
      </c>
      <c r="C115">
        <v>13342</v>
      </c>
      <c r="D115" s="46" t="s">
        <v>323</v>
      </c>
    </row>
    <row r="116" spans="1:4">
      <c r="A116" s="46" t="s">
        <v>324</v>
      </c>
      <c r="B116">
        <v>0</v>
      </c>
      <c r="C116">
        <v>0</v>
      </c>
      <c r="D116" s="46" t="s">
        <v>325</v>
      </c>
    </row>
    <row r="117" spans="1:6">
      <c r="A117" s="46" t="s">
        <v>154</v>
      </c>
      <c r="B117">
        <v>54850</v>
      </c>
      <c r="C117">
        <v>19627</v>
      </c>
      <c r="D117" s="46" t="s">
        <v>326</v>
      </c>
      <c r="E117">
        <f>B117+B118</f>
        <v>65656</v>
      </c>
      <c r="F117">
        <f>C117+C118</f>
        <v>23509</v>
      </c>
    </row>
    <row r="118" spans="1:4">
      <c r="A118" s="48" t="s">
        <v>327</v>
      </c>
      <c r="B118">
        <v>10806</v>
      </c>
      <c r="C118">
        <v>3882</v>
      </c>
      <c r="D118" s="46" t="s">
        <v>328</v>
      </c>
    </row>
    <row r="119" spans="1:4">
      <c r="A119" s="46" t="s">
        <v>216</v>
      </c>
      <c r="B119">
        <v>0</v>
      </c>
      <c r="C119">
        <v>0</v>
      </c>
      <c r="D119" s="46" t="s">
        <v>329</v>
      </c>
    </row>
    <row r="120" spans="1:4">
      <c r="A120" s="46" t="s">
        <v>95</v>
      </c>
      <c r="B120">
        <v>556985</v>
      </c>
      <c r="C120">
        <v>196955</v>
      </c>
      <c r="D120" s="46" t="s">
        <v>330</v>
      </c>
    </row>
    <row r="121" spans="1:4">
      <c r="A121" s="46" t="s">
        <v>96</v>
      </c>
      <c r="B121">
        <v>0</v>
      </c>
      <c r="C121">
        <v>0</v>
      </c>
      <c r="D121" s="46" t="s">
        <v>331</v>
      </c>
    </row>
    <row r="122" spans="1:6">
      <c r="A122" s="46" t="s">
        <v>97</v>
      </c>
      <c r="B122">
        <v>184616</v>
      </c>
      <c r="C122">
        <v>59729</v>
      </c>
      <c r="D122" s="46" t="s">
        <v>332</v>
      </c>
      <c r="E122">
        <f>B122+B128</f>
        <v>230878</v>
      </c>
      <c r="F122">
        <f>C122+C128</f>
        <v>72634</v>
      </c>
    </row>
    <row r="123" spans="1:6">
      <c r="A123" s="46" t="s">
        <v>99</v>
      </c>
      <c r="B123">
        <v>116017</v>
      </c>
      <c r="C123">
        <v>45949</v>
      </c>
      <c r="D123" s="46" t="s">
        <v>333</v>
      </c>
      <c r="E123">
        <f>B123+B127</f>
        <v>138903</v>
      </c>
      <c r="F123">
        <f>C123+C127</f>
        <v>51547</v>
      </c>
    </row>
    <row r="124" spans="1:4">
      <c r="A124" s="46" t="s">
        <v>103</v>
      </c>
      <c r="B124">
        <v>120909</v>
      </c>
      <c r="C124">
        <v>42910</v>
      </c>
      <c r="D124" s="46" t="s">
        <v>334</v>
      </c>
    </row>
    <row r="125" spans="1:4">
      <c r="A125" s="46" t="s">
        <v>101</v>
      </c>
      <c r="B125">
        <v>105933</v>
      </c>
      <c r="C125">
        <v>38747</v>
      </c>
      <c r="D125" s="46" t="s">
        <v>335</v>
      </c>
    </row>
    <row r="126" spans="1:4">
      <c r="A126" s="46" t="s">
        <v>102</v>
      </c>
      <c r="B126">
        <v>29510</v>
      </c>
      <c r="C126">
        <v>9620</v>
      </c>
      <c r="D126" s="46" t="s">
        <v>336</v>
      </c>
    </row>
    <row r="127" spans="1:4">
      <c r="A127" s="48" t="s">
        <v>337</v>
      </c>
      <c r="B127">
        <v>22886</v>
      </c>
      <c r="C127">
        <v>5598</v>
      </c>
      <c r="D127" s="46" t="s">
        <v>338</v>
      </c>
    </row>
    <row r="128" spans="1:4">
      <c r="A128" s="48" t="s">
        <v>339</v>
      </c>
      <c r="B128">
        <v>46262</v>
      </c>
      <c r="C128">
        <v>12905</v>
      </c>
      <c r="D128" s="46" t="s">
        <v>340</v>
      </c>
    </row>
    <row r="129" spans="1:4">
      <c r="A129" s="46" t="s">
        <v>216</v>
      </c>
      <c r="B129">
        <v>0</v>
      </c>
      <c r="C129">
        <v>0</v>
      </c>
      <c r="D129" s="46" t="s">
        <v>341</v>
      </c>
    </row>
    <row r="130" spans="1:4">
      <c r="A130" s="46" t="s">
        <v>85</v>
      </c>
      <c r="B130">
        <v>341593</v>
      </c>
      <c r="C130">
        <v>142636</v>
      </c>
      <c r="D130" s="46" t="s">
        <v>342</v>
      </c>
    </row>
    <row r="131" spans="1:4">
      <c r="A131" s="46" t="s">
        <v>86</v>
      </c>
      <c r="B131">
        <v>384</v>
      </c>
      <c r="C131">
        <v>9019</v>
      </c>
      <c r="D131" s="46" t="s">
        <v>343</v>
      </c>
    </row>
    <row r="132" spans="1:4">
      <c r="A132" s="46" t="s">
        <v>87</v>
      </c>
      <c r="B132">
        <v>33332</v>
      </c>
      <c r="C132">
        <v>9083</v>
      </c>
      <c r="D132" s="46" t="s">
        <v>344</v>
      </c>
    </row>
    <row r="133" spans="1:4">
      <c r="A133" s="46" t="s">
        <v>88</v>
      </c>
      <c r="B133">
        <v>41658</v>
      </c>
      <c r="C133">
        <v>13918</v>
      </c>
      <c r="D133" s="46" t="s">
        <v>345</v>
      </c>
    </row>
    <row r="134" spans="1:4">
      <c r="A134" s="46" t="s">
        <v>91</v>
      </c>
      <c r="B134">
        <v>29403</v>
      </c>
      <c r="C134">
        <v>12344</v>
      </c>
      <c r="D134" s="46" t="s">
        <v>346</v>
      </c>
    </row>
    <row r="135" spans="1:4">
      <c r="A135" s="46" t="s">
        <v>93</v>
      </c>
      <c r="B135">
        <v>42990</v>
      </c>
      <c r="C135">
        <v>16664</v>
      </c>
      <c r="D135" s="46" t="s">
        <v>347</v>
      </c>
    </row>
    <row r="136" spans="1:4">
      <c r="A136" s="46" t="s">
        <v>94</v>
      </c>
      <c r="B136">
        <v>97203</v>
      </c>
      <c r="C136">
        <v>44218</v>
      </c>
      <c r="D136" s="46" t="s">
        <v>348</v>
      </c>
    </row>
    <row r="137" spans="1:4">
      <c r="A137" s="46" t="s">
        <v>89</v>
      </c>
      <c r="B137">
        <v>14850</v>
      </c>
      <c r="C137">
        <v>5937</v>
      </c>
      <c r="D137" s="46" t="s">
        <v>349</v>
      </c>
    </row>
    <row r="138" spans="1:4">
      <c r="A138" s="46" t="s">
        <v>90</v>
      </c>
      <c r="B138">
        <v>12992</v>
      </c>
      <c r="C138">
        <v>4925</v>
      </c>
      <c r="D138" s="46" t="s">
        <v>350</v>
      </c>
    </row>
    <row r="139" spans="1:4">
      <c r="A139" s="46" t="s">
        <v>92</v>
      </c>
      <c r="B139">
        <v>68781</v>
      </c>
      <c r="C139">
        <v>26528</v>
      </c>
      <c r="D139" s="46" t="s">
        <v>351</v>
      </c>
    </row>
    <row r="140" spans="1:4">
      <c r="A140" s="46" t="s">
        <v>104</v>
      </c>
      <c r="B140">
        <v>255489</v>
      </c>
      <c r="C140">
        <v>114810</v>
      </c>
      <c r="D140" s="46" t="s">
        <v>352</v>
      </c>
    </row>
    <row r="141" spans="1:4">
      <c r="A141" s="46" t="s">
        <v>105</v>
      </c>
      <c r="B141">
        <v>4400</v>
      </c>
      <c r="C141">
        <v>3102</v>
      </c>
      <c r="D141" s="46" t="s">
        <v>353</v>
      </c>
    </row>
    <row r="142" spans="1:4">
      <c r="A142" s="46" t="s">
        <v>106</v>
      </c>
      <c r="B142">
        <v>28741</v>
      </c>
      <c r="C142">
        <v>11711</v>
      </c>
      <c r="D142" s="46" t="s">
        <v>354</v>
      </c>
    </row>
    <row r="143" spans="1:6">
      <c r="A143" s="46" t="s">
        <v>107</v>
      </c>
      <c r="B143">
        <v>80671</v>
      </c>
      <c r="C143">
        <v>30690</v>
      </c>
      <c r="D143" s="46" t="s">
        <v>355</v>
      </c>
      <c r="E143">
        <f>B143+B146</f>
        <v>84719</v>
      </c>
      <c r="F143">
        <f>C143+C146</f>
        <v>32587</v>
      </c>
    </row>
    <row r="144" spans="1:4">
      <c r="A144" s="46" t="s">
        <v>111</v>
      </c>
      <c r="B144">
        <v>23429</v>
      </c>
      <c r="C144">
        <v>11232</v>
      </c>
      <c r="D144" s="46" t="s">
        <v>356</v>
      </c>
    </row>
    <row r="145" spans="1:6">
      <c r="A145" s="46" t="s">
        <v>109</v>
      </c>
      <c r="B145">
        <v>118248</v>
      </c>
      <c r="C145">
        <v>58075</v>
      </c>
      <c r="D145" s="46" t="s">
        <v>357</v>
      </c>
      <c r="E145">
        <f>B145+B147</f>
        <v>120000</v>
      </c>
      <c r="F145">
        <f>C145+C147</f>
        <v>59098</v>
      </c>
    </row>
    <row r="146" spans="1:4">
      <c r="A146" s="48" t="s">
        <v>358</v>
      </c>
      <c r="B146">
        <v>4048</v>
      </c>
      <c r="C146">
        <v>1897</v>
      </c>
      <c r="D146" s="46" t="s">
        <v>359</v>
      </c>
    </row>
    <row r="147" spans="1:4">
      <c r="A147" s="48" t="s">
        <v>360</v>
      </c>
      <c r="B147">
        <v>1752</v>
      </c>
      <c r="C147">
        <v>1023</v>
      </c>
      <c r="D147" s="46" t="s">
        <v>361</v>
      </c>
    </row>
    <row r="148" spans="1:4">
      <c r="A148" s="46" t="s">
        <v>216</v>
      </c>
      <c r="B148">
        <v>0</v>
      </c>
      <c r="C148">
        <v>0</v>
      </c>
      <c r="D148" s="46" t="s">
        <v>362</v>
      </c>
    </row>
    <row r="149" spans="1:4">
      <c r="A149" s="46" t="s">
        <v>77</v>
      </c>
      <c r="B149">
        <v>299994</v>
      </c>
      <c r="C149">
        <v>117433</v>
      </c>
      <c r="D149" s="46" t="s">
        <v>363</v>
      </c>
    </row>
    <row r="150" spans="1:4">
      <c r="A150" s="46" t="s">
        <v>78</v>
      </c>
      <c r="B150">
        <v>12384</v>
      </c>
      <c r="C150">
        <v>9986</v>
      </c>
      <c r="D150" s="46" t="s">
        <v>364</v>
      </c>
    </row>
    <row r="151" spans="1:4">
      <c r="A151" s="46" t="s">
        <v>79</v>
      </c>
      <c r="B151">
        <v>59074</v>
      </c>
      <c r="C151">
        <v>17966</v>
      </c>
      <c r="D151" s="46" t="s">
        <v>365</v>
      </c>
    </row>
    <row r="152" spans="1:4">
      <c r="A152" s="46" t="s">
        <v>83</v>
      </c>
      <c r="B152">
        <v>63204</v>
      </c>
      <c r="C152">
        <v>24642</v>
      </c>
      <c r="D152" s="46" t="s">
        <v>366</v>
      </c>
    </row>
    <row r="153" spans="1:4">
      <c r="A153" s="46" t="s">
        <v>82</v>
      </c>
      <c r="B153">
        <v>65821</v>
      </c>
      <c r="C153">
        <v>27814</v>
      </c>
      <c r="D153" s="46" t="s">
        <v>367</v>
      </c>
    </row>
    <row r="154" spans="1:4">
      <c r="A154" s="46" t="s">
        <v>84</v>
      </c>
      <c r="B154">
        <v>30017</v>
      </c>
      <c r="C154">
        <v>10488</v>
      </c>
      <c r="D154" s="46" t="s">
        <v>368</v>
      </c>
    </row>
    <row r="155" spans="1:4">
      <c r="A155" s="46" t="s">
        <v>81</v>
      </c>
      <c r="B155">
        <v>39635</v>
      </c>
      <c r="C155">
        <v>14064</v>
      </c>
      <c r="D155" s="46" t="s">
        <v>369</v>
      </c>
    </row>
    <row r="156" spans="1:4">
      <c r="A156" s="46" t="s">
        <v>80</v>
      </c>
      <c r="B156">
        <v>29859</v>
      </c>
      <c r="C156">
        <v>12473</v>
      </c>
      <c r="D156" s="46" t="s">
        <v>370</v>
      </c>
    </row>
    <row r="157" spans="1:4">
      <c r="A157" s="46" t="s">
        <v>216</v>
      </c>
      <c r="B157">
        <v>0</v>
      </c>
      <c r="C157">
        <v>0</v>
      </c>
      <c r="D157" s="46" t="s">
        <v>371</v>
      </c>
    </row>
    <row r="158" spans="1:4">
      <c r="A158" s="46" t="s">
        <v>123</v>
      </c>
      <c r="B158">
        <v>233790</v>
      </c>
      <c r="C158">
        <v>84814</v>
      </c>
      <c r="D158" s="46" t="s">
        <v>372</v>
      </c>
    </row>
    <row r="159" spans="1:6">
      <c r="A159" s="46" t="s">
        <v>124</v>
      </c>
      <c r="B159">
        <v>13454</v>
      </c>
      <c r="C159">
        <v>9154</v>
      </c>
      <c r="D159" s="46" t="s">
        <v>373</v>
      </c>
      <c r="E159">
        <f>B159+B166+B168</f>
        <v>21939</v>
      </c>
      <c r="F159">
        <f>C159+C166+C168</f>
        <v>12021</v>
      </c>
    </row>
    <row r="160" spans="1:4">
      <c r="A160" s="46" t="s">
        <v>126</v>
      </c>
      <c r="B160">
        <v>53671</v>
      </c>
      <c r="C160">
        <v>17010</v>
      </c>
      <c r="D160" s="46" t="s">
        <v>374</v>
      </c>
    </row>
    <row r="161" spans="1:4">
      <c r="A161" s="46" t="s">
        <v>127</v>
      </c>
      <c r="B161">
        <v>44056</v>
      </c>
      <c r="C161">
        <v>15052</v>
      </c>
      <c r="D161" s="46" t="s">
        <v>375</v>
      </c>
    </row>
    <row r="162" spans="1:4">
      <c r="A162" s="46" t="s">
        <v>216</v>
      </c>
      <c r="B162">
        <v>0</v>
      </c>
      <c r="C162">
        <v>0</v>
      </c>
      <c r="D162" s="46" t="s">
        <v>376</v>
      </c>
    </row>
    <row r="163" spans="1:4">
      <c r="A163" s="46" t="s">
        <v>128</v>
      </c>
      <c r="B163">
        <v>35642</v>
      </c>
      <c r="C163">
        <v>13982</v>
      </c>
      <c r="D163" s="46" t="s">
        <v>377</v>
      </c>
    </row>
    <row r="164" spans="1:4">
      <c r="A164" s="46" t="s">
        <v>127</v>
      </c>
      <c r="B164">
        <v>0</v>
      </c>
      <c r="C164">
        <v>0</v>
      </c>
      <c r="D164" s="46" t="s">
        <v>378</v>
      </c>
    </row>
    <row r="165" spans="1:4">
      <c r="A165" s="46" t="s">
        <v>129</v>
      </c>
      <c r="B165">
        <v>85242</v>
      </c>
      <c r="C165">
        <v>28885</v>
      </c>
      <c r="D165" s="46" t="s">
        <v>379</v>
      </c>
    </row>
    <row r="166" spans="1:4">
      <c r="A166" s="48" t="s">
        <v>380</v>
      </c>
      <c r="B166">
        <v>5142</v>
      </c>
      <c r="C166">
        <v>1600</v>
      </c>
      <c r="D166" s="46" t="s">
        <v>381</v>
      </c>
    </row>
    <row r="167" spans="1:4">
      <c r="A167" s="47" t="s">
        <v>382</v>
      </c>
      <c r="B167">
        <v>1725</v>
      </c>
      <c r="C167">
        <v>731</v>
      </c>
      <c r="D167" s="46" t="s">
        <v>383</v>
      </c>
    </row>
    <row r="168" spans="1:4">
      <c r="A168" s="48" t="s">
        <v>384</v>
      </c>
      <c r="B168">
        <v>3343</v>
      </c>
      <c r="C168">
        <v>1267</v>
      </c>
      <c r="D168" s="46" t="s">
        <v>385</v>
      </c>
    </row>
    <row r="169" spans="1:4">
      <c r="A169" s="46" t="s">
        <v>161</v>
      </c>
      <c r="B169">
        <v>343170</v>
      </c>
      <c r="C169">
        <v>128450</v>
      </c>
      <c r="D169" s="46" t="s">
        <v>386</v>
      </c>
    </row>
    <row r="170" spans="1:4">
      <c r="A170" s="46" t="s">
        <v>162</v>
      </c>
      <c r="B170">
        <v>4216</v>
      </c>
      <c r="C170">
        <v>3327</v>
      </c>
      <c r="D170" s="46" t="s">
        <v>387</v>
      </c>
    </row>
    <row r="171" spans="1:4">
      <c r="A171" s="46" t="s">
        <v>163</v>
      </c>
      <c r="B171">
        <v>83588</v>
      </c>
      <c r="C171">
        <v>29053</v>
      </c>
      <c r="D171" s="46" t="s">
        <v>388</v>
      </c>
    </row>
    <row r="172" spans="1:4">
      <c r="A172" s="46" t="s">
        <v>164</v>
      </c>
      <c r="B172">
        <v>58818</v>
      </c>
      <c r="C172">
        <v>24308</v>
      </c>
      <c r="D172" s="46" t="s">
        <v>389</v>
      </c>
    </row>
    <row r="173" spans="1:4">
      <c r="A173" s="46" t="s">
        <v>166</v>
      </c>
      <c r="B173">
        <v>31593</v>
      </c>
      <c r="C173">
        <v>10181</v>
      </c>
      <c r="D173" s="46" t="s">
        <v>390</v>
      </c>
    </row>
    <row r="174" spans="1:4">
      <c r="A174" s="46" t="s">
        <v>167</v>
      </c>
      <c r="B174">
        <v>29543</v>
      </c>
      <c r="C174">
        <v>9691</v>
      </c>
      <c r="D174" s="46" t="s">
        <v>391</v>
      </c>
    </row>
    <row r="175" spans="1:4">
      <c r="A175" s="46" t="s">
        <v>168</v>
      </c>
      <c r="B175">
        <v>8692</v>
      </c>
      <c r="C175">
        <v>2872</v>
      </c>
      <c r="D175" s="46" t="s">
        <v>392</v>
      </c>
    </row>
    <row r="176" spans="1:4">
      <c r="A176" s="46" t="s">
        <v>169</v>
      </c>
      <c r="B176">
        <v>13657</v>
      </c>
      <c r="C176">
        <v>4954</v>
      </c>
      <c r="D176" s="46" t="s">
        <v>393</v>
      </c>
    </row>
    <row r="177" spans="1:4">
      <c r="A177" s="46" t="s">
        <v>170</v>
      </c>
      <c r="B177">
        <v>81010</v>
      </c>
      <c r="C177">
        <v>32241</v>
      </c>
      <c r="D177" s="46" t="s">
        <v>394</v>
      </c>
    </row>
    <row r="178" spans="1:4">
      <c r="A178" s="46" t="s">
        <v>165</v>
      </c>
      <c r="B178">
        <v>32053</v>
      </c>
      <c r="C178">
        <v>11823</v>
      </c>
      <c r="D178" s="46" t="s">
        <v>395</v>
      </c>
    </row>
    <row r="179" spans="1:4">
      <c r="A179" s="46" t="s">
        <v>216</v>
      </c>
      <c r="B179">
        <v>0</v>
      </c>
      <c r="C179">
        <v>0</v>
      </c>
      <c r="D179" s="46" t="s">
        <v>396</v>
      </c>
    </row>
    <row r="180" spans="1:4">
      <c r="A180" s="46" t="s">
        <v>112</v>
      </c>
      <c r="B180">
        <v>765120</v>
      </c>
      <c r="C180">
        <v>229117</v>
      </c>
      <c r="D180" s="46" t="s">
        <v>397</v>
      </c>
    </row>
    <row r="181" spans="1:4">
      <c r="A181" s="46" t="s">
        <v>398</v>
      </c>
      <c r="B181">
        <v>765120</v>
      </c>
      <c r="C181">
        <v>229117</v>
      </c>
      <c r="D181" s="46" t="s">
        <v>399</v>
      </c>
    </row>
    <row r="182" spans="1:4">
      <c r="A182" s="46" t="s">
        <v>113</v>
      </c>
      <c r="B182">
        <v>297389</v>
      </c>
      <c r="C182">
        <v>107244</v>
      </c>
      <c r="D182" s="46" t="s">
        <v>400</v>
      </c>
    </row>
    <row r="183" spans="1:4">
      <c r="A183" s="46" t="s">
        <v>401</v>
      </c>
      <c r="B183">
        <v>293503</v>
      </c>
      <c r="C183">
        <v>100105</v>
      </c>
      <c r="D183" s="46" t="s">
        <v>402</v>
      </c>
    </row>
    <row r="184" spans="1:4">
      <c r="A184" s="46" t="s">
        <v>403</v>
      </c>
      <c r="B184">
        <v>3886</v>
      </c>
      <c r="C184">
        <v>7139</v>
      </c>
      <c r="D184" s="46" t="s">
        <v>404</v>
      </c>
    </row>
    <row r="185" spans="1:4">
      <c r="A185" s="46" t="s">
        <v>216</v>
      </c>
      <c r="B185">
        <v>0</v>
      </c>
      <c r="C185">
        <v>0</v>
      </c>
      <c r="D185" s="46" t="s">
        <v>405</v>
      </c>
    </row>
    <row r="186" spans="1:4">
      <c r="A186" s="46" t="s">
        <v>171</v>
      </c>
      <c r="B186">
        <v>199304</v>
      </c>
      <c r="C186">
        <v>79292</v>
      </c>
      <c r="D186" s="46" t="s">
        <v>406</v>
      </c>
    </row>
    <row r="187" spans="1:4">
      <c r="A187" s="46" t="s">
        <v>172</v>
      </c>
      <c r="B187">
        <v>3428</v>
      </c>
      <c r="C187">
        <v>3587</v>
      </c>
      <c r="D187" s="46" t="s">
        <v>407</v>
      </c>
    </row>
    <row r="188" spans="1:6">
      <c r="A188" s="46" t="s">
        <v>173</v>
      </c>
      <c r="B188">
        <v>40922</v>
      </c>
      <c r="C188">
        <v>15278</v>
      </c>
      <c r="D188" s="46" t="s">
        <v>408</v>
      </c>
      <c r="E188">
        <f>B188+B192</f>
        <v>42750</v>
      </c>
      <c r="F188">
        <f>C188+C192</f>
        <v>15898</v>
      </c>
    </row>
    <row r="189" spans="1:6">
      <c r="A189" s="46" t="s">
        <v>175</v>
      </c>
      <c r="B189">
        <v>96143</v>
      </c>
      <c r="C189">
        <v>34287</v>
      </c>
      <c r="D189" s="46" t="s">
        <v>409</v>
      </c>
      <c r="E189">
        <f>B189+B191</f>
        <v>110208</v>
      </c>
      <c r="F189">
        <f>C189+C191</f>
        <v>38955</v>
      </c>
    </row>
    <row r="190" spans="1:4">
      <c r="A190" s="46" t="s">
        <v>177</v>
      </c>
      <c r="B190">
        <v>58811</v>
      </c>
      <c r="C190">
        <v>26140</v>
      </c>
      <c r="D190" s="46" t="s">
        <v>410</v>
      </c>
    </row>
    <row r="191" spans="1:4">
      <c r="A191" s="48" t="s">
        <v>411</v>
      </c>
      <c r="B191">
        <v>14065</v>
      </c>
      <c r="C191">
        <v>4668</v>
      </c>
      <c r="D191" s="46" t="s">
        <v>412</v>
      </c>
    </row>
    <row r="192" spans="1:4">
      <c r="A192" s="48" t="s">
        <v>413</v>
      </c>
      <c r="B192">
        <v>1828</v>
      </c>
      <c r="C192">
        <v>620</v>
      </c>
      <c r="D192" s="46" t="s">
        <v>414</v>
      </c>
    </row>
    <row r="193" spans="1:4">
      <c r="A193" s="46" t="s">
        <v>216</v>
      </c>
      <c r="B193">
        <v>0</v>
      </c>
      <c r="C193">
        <v>0</v>
      </c>
      <c r="D193" s="46" t="s">
        <v>415</v>
      </c>
    </row>
    <row r="194" spans="1:4">
      <c r="A194" s="46" t="s">
        <v>178</v>
      </c>
      <c r="B194">
        <v>510277</v>
      </c>
      <c r="C194">
        <v>227652</v>
      </c>
      <c r="D194" s="46" t="s">
        <v>416</v>
      </c>
    </row>
    <row r="195" ht="36" spans="1:4">
      <c r="A195" s="11" t="s">
        <v>179</v>
      </c>
      <c r="B195">
        <v>1811</v>
      </c>
      <c r="C195">
        <v>2029</v>
      </c>
      <c r="D195" s="46" t="s">
        <v>417</v>
      </c>
    </row>
    <row r="196" spans="1:6">
      <c r="A196" s="46" t="s">
        <v>181</v>
      </c>
      <c r="B196">
        <v>86190</v>
      </c>
      <c r="C196">
        <v>31707</v>
      </c>
      <c r="D196" s="46" t="s">
        <v>418</v>
      </c>
      <c r="E196">
        <f>B196+B202</f>
        <v>113239</v>
      </c>
      <c r="F196">
        <f>C196+C202</f>
        <v>41898</v>
      </c>
    </row>
    <row r="197" spans="1:6">
      <c r="A197" s="46" t="s">
        <v>183</v>
      </c>
      <c r="B197">
        <v>68317</v>
      </c>
      <c r="C197">
        <v>29246</v>
      </c>
      <c r="D197" s="46" t="s">
        <v>419</v>
      </c>
      <c r="E197">
        <f>B197+B201</f>
        <v>96155</v>
      </c>
      <c r="F197">
        <f>C197+C201</f>
        <v>40485</v>
      </c>
    </row>
    <row r="198" spans="1:4">
      <c r="A198" s="46" t="s">
        <v>185</v>
      </c>
      <c r="B198">
        <v>53945</v>
      </c>
      <c r="C198">
        <v>25306</v>
      </c>
      <c r="D198" s="46" t="s">
        <v>420</v>
      </c>
    </row>
    <row r="199" spans="1:6">
      <c r="A199" s="46" t="s">
        <v>187</v>
      </c>
      <c r="B199">
        <v>103491</v>
      </c>
      <c r="C199">
        <v>44627</v>
      </c>
      <c r="D199" s="46" t="s">
        <v>421</v>
      </c>
      <c r="E199">
        <f>B199+B204</f>
        <v>111737</v>
      </c>
      <c r="F199">
        <f>C199+C204</f>
        <v>47587</v>
      </c>
    </row>
    <row r="200" spans="1:4">
      <c r="A200" s="46" t="s">
        <v>186</v>
      </c>
      <c r="B200">
        <v>195316</v>
      </c>
      <c r="C200">
        <v>94290</v>
      </c>
      <c r="D200" s="46" t="s">
        <v>422</v>
      </c>
    </row>
    <row r="201" spans="1:4">
      <c r="A201" s="48" t="s">
        <v>423</v>
      </c>
      <c r="B201">
        <v>27838</v>
      </c>
      <c r="C201">
        <v>11239</v>
      </c>
      <c r="D201" s="46" t="s">
        <v>424</v>
      </c>
    </row>
    <row r="202" spans="1:4">
      <c r="A202" s="48" t="s">
        <v>425</v>
      </c>
      <c r="B202">
        <v>27049</v>
      </c>
      <c r="C202">
        <v>10191</v>
      </c>
      <c r="D202" s="46" t="s">
        <v>426</v>
      </c>
    </row>
    <row r="203" ht="24" spans="1:4">
      <c r="A203" s="11" t="s">
        <v>180</v>
      </c>
      <c r="B203">
        <v>1207</v>
      </c>
      <c r="C203">
        <v>447</v>
      </c>
      <c r="D203" s="46" t="s">
        <v>427</v>
      </c>
    </row>
    <row r="204" spans="1:4">
      <c r="A204" s="48" t="s">
        <v>428</v>
      </c>
      <c r="B204">
        <v>8246</v>
      </c>
      <c r="C204">
        <v>2960</v>
      </c>
      <c r="D204" s="46" t="s">
        <v>429</v>
      </c>
    </row>
    <row r="205" spans="1:4">
      <c r="A205" s="46" t="s">
        <v>216</v>
      </c>
      <c r="B205">
        <v>0</v>
      </c>
      <c r="C205">
        <v>0</v>
      </c>
      <c r="D205" s="46" t="s">
        <v>430</v>
      </c>
    </row>
    <row r="206" spans="1:4">
      <c r="A206" s="46" t="s">
        <v>189</v>
      </c>
      <c r="B206">
        <v>232471</v>
      </c>
      <c r="C206">
        <v>87696</v>
      </c>
      <c r="D206" s="46" t="s">
        <v>431</v>
      </c>
    </row>
    <row r="207" spans="1:4">
      <c r="A207" s="46" t="s">
        <v>190</v>
      </c>
      <c r="B207">
        <v>0</v>
      </c>
      <c r="C207">
        <v>1350</v>
      </c>
      <c r="D207" s="46" t="s">
        <v>432</v>
      </c>
    </row>
    <row r="208" spans="1:4">
      <c r="A208" s="46" t="s">
        <v>191</v>
      </c>
      <c r="B208">
        <v>38778</v>
      </c>
      <c r="C208">
        <v>11737</v>
      </c>
      <c r="D208" s="46" t="s">
        <v>433</v>
      </c>
    </row>
    <row r="209" spans="1:4">
      <c r="A209" s="46" t="s">
        <v>193</v>
      </c>
      <c r="B209">
        <v>18765</v>
      </c>
      <c r="C209">
        <v>7007</v>
      </c>
      <c r="D209" s="46" t="s">
        <v>434</v>
      </c>
    </row>
    <row r="210" spans="1:4">
      <c r="A210" s="46" t="s">
        <v>194</v>
      </c>
      <c r="B210">
        <v>36479</v>
      </c>
      <c r="C210">
        <v>13492</v>
      </c>
      <c r="D210" s="46" t="s">
        <v>435</v>
      </c>
    </row>
    <row r="211" spans="1:4">
      <c r="A211" s="46" t="s">
        <v>192</v>
      </c>
      <c r="B211">
        <v>34821</v>
      </c>
      <c r="C211">
        <v>12579</v>
      </c>
      <c r="D211" s="46" t="s">
        <v>436</v>
      </c>
    </row>
    <row r="212" spans="1:4">
      <c r="A212" s="46" t="s">
        <v>195</v>
      </c>
      <c r="B212">
        <v>103628</v>
      </c>
      <c r="C212">
        <v>41531</v>
      </c>
      <c r="D212" s="46" t="s">
        <v>437</v>
      </c>
    </row>
  </sheetData>
  <mergeCells count="2">
    <mergeCell ref="A2:A4"/>
    <mergeCell ref="D2:D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03"/>
  <sheetViews>
    <sheetView workbookViewId="0">
      <selection activeCell="C1" sqref="C$1:C$1048576"/>
    </sheetView>
  </sheetViews>
  <sheetFormatPr defaultColWidth="9" defaultRowHeight="14.25" outlineLevelCol="2"/>
  <cols>
    <col min="1" max="1" width="10.125" style="1" customWidth="1"/>
  </cols>
  <sheetData>
    <row r="1" spans="1:1">
      <c r="A1"/>
    </row>
    <row r="2" spans="1:2">
      <c r="A2" s="2" t="s">
        <v>1</v>
      </c>
      <c r="B2" t="s">
        <v>6</v>
      </c>
    </row>
    <row r="3" spans="1:3">
      <c r="A3" s="2"/>
      <c r="B3" t="s">
        <v>13</v>
      </c>
      <c r="C3" t="s">
        <v>16</v>
      </c>
    </row>
    <row r="4" hidden="1" spans="1:3">
      <c r="A4" s="3" t="s">
        <v>18</v>
      </c>
      <c r="B4">
        <v>1</v>
      </c>
      <c r="C4">
        <v>2</v>
      </c>
    </row>
    <row r="5" hidden="1" spans="1:3">
      <c r="A5" s="4" t="s">
        <v>13</v>
      </c>
      <c r="B5">
        <v>1609733</v>
      </c>
      <c r="C5">
        <v>1134021</v>
      </c>
    </row>
    <row r="6" hidden="1" spans="1:3">
      <c r="A6" s="4" t="s">
        <v>21</v>
      </c>
      <c r="B6" s="5">
        <v>181596</v>
      </c>
      <c r="C6">
        <v>90799</v>
      </c>
    </row>
    <row r="7" spans="1:3">
      <c r="A7" s="6" t="s">
        <v>22</v>
      </c>
      <c r="B7">
        <v>0</v>
      </c>
      <c r="C7">
        <v>0</v>
      </c>
    </row>
    <row r="8" spans="1:3">
      <c r="A8" s="3" t="s">
        <v>23</v>
      </c>
      <c r="B8">
        <v>13784</v>
      </c>
      <c r="C8">
        <v>6892</v>
      </c>
    </row>
    <row r="9" spans="1:3">
      <c r="A9" s="3" t="s">
        <v>24</v>
      </c>
      <c r="B9">
        <v>15819</v>
      </c>
      <c r="C9">
        <v>7910</v>
      </c>
    </row>
    <row r="10" spans="1:3">
      <c r="A10" s="3" t="s">
        <v>25</v>
      </c>
      <c r="B10">
        <v>11416</v>
      </c>
      <c r="C10">
        <v>5708</v>
      </c>
    </row>
    <row r="11" spans="1:3">
      <c r="A11" s="3" t="s">
        <v>26</v>
      </c>
      <c r="B11">
        <v>19467</v>
      </c>
      <c r="C11">
        <v>9733</v>
      </c>
    </row>
    <row r="12" spans="1:3">
      <c r="A12" s="3" t="s">
        <v>27</v>
      </c>
      <c r="B12">
        <v>26328</v>
      </c>
      <c r="C12">
        <v>13164</v>
      </c>
    </row>
    <row r="13" spans="1:3">
      <c r="A13" s="3" t="s">
        <v>28</v>
      </c>
      <c r="B13">
        <v>11352</v>
      </c>
      <c r="C13">
        <v>5676</v>
      </c>
    </row>
    <row r="14" spans="1:3">
      <c r="A14" s="3" t="s">
        <v>29</v>
      </c>
      <c r="B14">
        <v>24594</v>
      </c>
      <c r="C14">
        <v>12297</v>
      </c>
    </row>
    <row r="15" spans="1:3">
      <c r="A15" s="3" t="s">
        <v>30</v>
      </c>
      <c r="B15">
        <v>25003</v>
      </c>
      <c r="C15">
        <v>12502</v>
      </c>
    </row>
    <row r="16" spans="1:3">
      <c r="A16" s="3" t="s">
        <v>31</v>
      </c>
      <c r="B16">
        <v>8130</v>
      </c>
      <c r="C16">
        <v>4065</v>
      </c>
    </row>
    <row r="17" spans="1:3">
      <c r="A17" s="3" t="s">
        <v>32</v>
      </c>
      <c r="B17">
        <v>8895</v>
      </c>
      <c r="C17">
        <v>4448</v>
      </c>
    </row>
    <row r="18" spans="1:3">
      <c r="A18" s="3" t="s">
        <v>33</v>
      </c>
      <c r="B18">
        <v>16809</v>
      </c>
      <c r="C18">
        <v>8404</v>
      </c>
    </row>
    <row r="19" hidden="1" spans="1:3">
      <c r="A19" s="4" t="s">
        <v>34</v>
      </c>
      <c r="B19">
        <v>0</v>
      </c>
      <c r="C19">
        <v>0</v>
      </c>
    </row>
    <row r="20" spans="1:3">
      <c r="A20" s="6" t="s">
        <v>35</v>
      </c>
      <c r="B20">
        <v>0</v>
      </c>
      <c r="C20">
        <v>0</v>
      </c>
    </row>
    <row r="21" spans="1:3">
      <c r="A21" s="3" t="s">
        <v>36</v>
      </c>
      <c r="B21">
        <v>0</v>
      </c>
      <c r="C21">
        <v>0</v>
      </c>
    </row>
    <row r="22" spans="1:3">
      <c r="A22" s="3" t="s">
        <v>37</v>
      </c>
      <c r="B22">
        <v>0</v>
      </c>
      <c r="C22">
        <v>0</v>
      </c>
    </row>
    <row r="23" spans="1:3">
      <c r="A23" s="3" t="s">
        <v>38</v>
      </c>
      <c r="B23">
        <v>0</v>
      </c>
      <c r="C23">
        <v>0</v>
      </c>
    </row>
    <row r="24" spans="1:3">
      <c r="A24" s="3" t="s">
        <v>39</v>
      </c>
      <c r="B24">
        <v>0</v>
      </c>
      <c r="C24">
        <v>0</v>
      </c>
    </row>
    <row r="25" spans="1:3">
      <c r="A25" s="3" t="s">
        <v>40</v>
      </c>
      <c r="B25">
        <v>0</v>
      </c>
      <c r="C25">
        <v>0</v>
      </c>
    </row>
    <row r="26" spans="1:3">
      <c r="A26" s="3" t="s">
        <v>41</v>
      </c>
      <c r="B26">
        <v>0</v>
      </c>
      <c r="C26">
        <v>0</v>
      </c>
    </row>
    <row r="27" hidden="1" spans="1:3">
      <c r="A27" s="4" t="s">
        <v>42</v>
      </c>
      <c r="B27">
        <v>30405</v>
      </c>
      <c r="C27">
        <v>15202</v>
      </c>
    </row>
    <row r="28" spans="1:3">
      <c r="A28" s="6" t="s">
        <v>43</v>
      </c>
      <c r="B28">
        <v>361</v>
      </c>
      <c r="C28">
        <v>180</v>
      </c>
    </row>
    <row r="29" spans="1:3">
      <c r="A29" s="3" t="s">
        <v>44</v>
      </c>
      <c r="B29">
        <v>18475</v>
      </c>
      <c r="C29">
        <v>9238</v>
      </c>
    </row>
    <row r="30" spans="1:3">
      <c r="A30" s="3" t="s">
        <v>46</v>
      </c>
      <c r="B30">
        <v>4141</v>
      </c>
      <c r="C30">
        <v>2070</v>
      </c>
    </row>
    <row r="31" spans="1:3">
      <c r="A31" s="3" t="s">
        <v>48</v>
      </c>
      <c r="B31">
        <v>7428</v>
      </c>
      <c r="C31">
        <v>3714</v>
      </c>
    </row>
    <row r="32" hidden="1" spans="1:3">
      <c r="A32" s="7" t="s">
        <v>49</v>
      </c>
      <c r="B32">
        <v>102668</v>
      </c>
      <c r="C32">
        <v>76032</v>
      </c>
    </row>
    <row r="33" spans="1:3">
      <c r="A33" s="6" t="s">
        <v>50</v>
      </c>
      <c r="B33">
        <v>1208</v>
      </c>
      <c r="C33">
        <v>725</v>
      </c>
    </row>
    <row r="34" spans="1:3">
      <c r="A34" s="3" t="s">
        <v>51</v>
      </c>
      <c r="B34">
        <v>14494</v>
      </c>
      <c r="C34">
        <v>8696</v>
      </c>
    </row>
    <row r="35" spans="1:3">
      <c r="A35" s="3" t="s">
        <v>52</v>
      </c>
      <c r="B35">
        <v>10839</v>
      </c>
      <c r="C35">
        <v>6503</v>
      </c>
    </row>
    <row r="36" spans="1:3">
      <c r="A36" s="3" t="s">
        <v>53</v>
      </c>
      <c r="B36">
        <v>13206</v>
      </c>
      <c r="C36">
        <v>10564</v>
      </c>
    </row>
    <row r="37" spans="1:3">
      <c r="A37" s="3" t="s">
        <v>54</v>
      </c>
      <c r="B37">
        <v>3968</v>
      </c>
      <c r="C37">
        <v>2381</v>
      </c>
    </row>
    <row r="38" spans="1:3">
      <c r="A38" s="3" t="s">
        <v>55</v>
      </c>
      <c r="B38">
        <v>32734</v>
      </c>
      <c r="C38">
        <v>26187</v>
      </c>
    </row>
    <row r="39" spans="1:3">
      <c r="A39" s="3" t="s">
        <v>56</v>
      </c>
      <c r="B39">
        <v>26220</v>
      </c>
      <c r="C39">
        <v>20976</v>
      </c>
    </row>
    <row r="40" hidden="1" spans="1:3">
      <c r="A40" s="7" t="s">
        <v>57</v>
      </c>
      <c r="B40">
        <v>609</v>
      </c>
      <c r="C40">
        <v>487</v>
      </c>
    </row>
    <row r="41" spans="1:3">
      <c r="A41" s="3" t="s">
        <v>57</v>
      </c>
      <c r="B41">
        <v>609</v>
      </c>
      <c r="C41">
        <v>487</v>
      </c>
    </row>
    <row r="42" hidden="1" spans="1:3">
      <c r="A42" s="7" t="s">
        <v>58</v>
      </c>
      <c r="B42">
        <v>68225</v>
      </c>
      <c r="C42">
        <v>34112</v>
      </c>
    </row>
    <row r="43" spans="1:3">
      <c r="A43" s="6" t="s">
        <v>59</v>
      </c>
      <c r="B43">
        <v>0</v>
      </c>
      <c r="C43">
        <v>0</v>
      </c>
    </row>
    <row r="44" spans="1:3">
      <c r="A44" s="3" t="s">
        <v>60</v>
      </c>
      <c r="B44">
        <v>14106</v>
      </c>
      <c r="C44">
        <v>7053</v>
      </c>
    </row>
    <row r="45" spans="1:3">
      <c r="A45" s="3" t="s">
        <v>61</v>
      </c>
      <c r="B45">
        <v>38379</v>
      </c>
      <c r="C45">
        <v>19189</v>
      </c>
    </row>
    <row r="46" spans="1:3">
      <c r="A46" s="3" t="s">
        <v>62</v>
      </c>
      <c r="B46">
        <v>6017</v>
      </c>
      <c r="C46">
        <v>3009</v>
      </c>
    </row>
    <row r="47" spans="1:3">
      <c r="A47" s="3" t="s">
        <v>63</v>
      </c>
      <c r="B47">
        <v>9723</v>
      </c>
      <c r="C47">
        <v>4861</v>
      </c>
    </row>
    <row r="48" hidden="1" spans="1:3">
      <c r="A48" s="7" t="s">
        <v>64</v>
      </c>
      <c r="B48">
        <v>35388</v>
      </c>
      <c r="C48">
        <v>17694</v>
      </c>
    </row>
    <row r="49" spans="1:3">
      <c r="A49" s="3" t="s">
        <v>64</v>
      </c>
      <c r="B49">
        <v>35388</v>
      </c>
      <c r="C49">
        <v>17694</v>
      </c>
    </row>
    <row r="50" hidden="1" spans="1:3">
      <c r="A50" s="7" t="s">
        <v>65</v>
      </c>
      <c r="B50">
        <v>29137</v>
      </c>
      <c r="C50">
        <v>23254</v>
      </c>
    </row>
    <row r="51" spans="1:3">
      <c r="A51" s="6" t="s">
        <v>66</v>
      </c>
      <c r="B51">
        <v>0</v>
      </c>
      <c r="C51">
        <v>0</v>
      </c>
    </row>
    <row r="52" spans="1:3">
      <c r="A52" s="3" t="s">
        <v>67</v>
      </c>
      <c r="B52">
        <v>4889</v>
      </c>
      <c r="C52">
        <v>2934</v>
      </c>
    </row>
    <row r="53" spans="1:3">
      <c r="A53" s="3" t="s">
        <v>68</v>
      </c>
      <c r="B53">
        <v>5877</v>
      </c>
      <c r="C53">
        <v>3526</v>
      </c>
    </row>
    <row r="54" spans="1:3">
      <c r="A54" s="3" t="s">
        <v>69</v>
      </c>
      <c r="B54">
        <v>4635</v>
      </c>
      <c r="C54">
        <v>3708</v>
      </c>
    </row>
    <row r="55" spans="1:3">
      <c r="A55" s="3" t="s">
        <v>70</v>
      </c>
      <c r="B55">
        <v>7211</v>
      </c>
      <c r="C55">
        <v>7211</v>
      </c>
    </row>
    <row r="56" spans="1:3">
      <c r="A56" s="3" t="s">
        <v>71</v>
      </c>
      <c r="B56">
        <v>3249</v>
      </c>
      <c r="C56">
        <v>2599</v>
      </c>
    </row>
    <row r="57" spans="1:3">
      <c r="A57" s="3" t="s">
        <v>72</v>
      </c>
      <c r="B57">
        <v>3276</v>
      </c>
      <c r="C57">
        <v>3276</v>
      </c>
    </row>
    <row r="58" hidden="1" spans="1:3">
      <c r="A58" s="7" t="s">
        <v>73</v>
      </c>
      <c r="B58">
        <v>6002</v>
      </c>
      <c r="C58">
        <v>6002</v>
      </c>
    </row>
    <row r="59" spans="1:3">
      <c r="A59" s="3" t="s">
        <v>73</v>
      </c>
      <c r="B59">
        <v>6002</v>
      </c>
      <c r="C59">
        <v>6002</v>
      </c>
    </row>
    <row r="60" hidden="1" spans="1:3">
      <c r="A60" s="7" t="s">
        <v>74</v>
      </c>
      <c r="B60">
        <v>3224</v>
      </c>
      <c r="C60">
        <v>2579</v>
      </c>
    </row>
    <row r="61" spans="1:3">
      <c r="A61" s="3" t="s">
        <v>74</v>
      </c>
      <c r="B61">
        <v>3224</v>
      </c>
      <c r="C61">
        <v>2579</v>
      </c>
    </row>
    <row r="62" hidden="1" spans="1:3">
      <c r="A62" s="7" t="s">
        <v>75</v>
      </c>
      <c r="B62">
        <v>5408</v>
      </c>
      <c r="C62">
        <v>4326</v>
      </c>
    </row>
    <row r="63" spans="1:3">
      <c r="A63" s="3" t="s">
        <v>75</v>
      </c>
      <c r="B63">
        <v>5408</v>
      </c>
      <c r="C63">
        <v>4326</v>
      </c>
    </row>
    <row r="64" hidden="1" spans="1:3">
      <c r="A64" s="7" t="s">
        <v>76</v>
      </c>
      <c r="B64">
        <v>3246</v>
      </c>
      <c r="C64">
        <v>3246</v>
      </c>
    </row>
    <row r="65" spans="1:3">
      <c r="A65" s="3" t="s">
        <v>76</v>
      </c>
      <c r="B65">
        <v>3246</v>
      </c>
      <c r="C65">
        <v>3246</v>
      </c>
    </row>
    <row r="66" hidden="1" spans="1:3">
      <c r="A66" s="7" t="s">
        <v>77</v>
      </c>
      <c r="B66">
        <v>26835</v>
      </c>
      <c r="C66">
        <v>21368</v>
      </c>
    </row>
    <row r="67" spans="1:3">
      <c r="A67" s="6" t="s">
        <v>78</v>
      </c>
      <c r="B67">
        <v>3371</v>
      </c>
      <c r="C67">
        <v>2023</v>
      </c>
    </row>
    <row r="68" spans="1:3">
      <c r="A68" s="3" t="s">
        <v>79</v>
      </c>
      <c r="B68">
        <v>10297</v>
      </c>
      <c r="C68">
        <v>6178</v>
      </c>
    </row>
    <row r="69" spans="1:3">
      <c r="A69" s="3" t="s">
        <v>80</v>
      </c>
      <c r="B69">
        <v>5866</v>
      </c>
      <c r="C69">
        <v>5866</v>
      </c>
    </row>
    <row r="70" spans="1:3">
      <c r="A70" s="3" t="s">
        <v>81</v>
      </c>
      <c r="B70">
        <v>7301</v>
      </c>
      <c r="C70">
        <v>7301</v>
      </c>
    </row>
    <row r="71" hidden="1" spans="1:3">
      <c r="A71" s="7" t="s">
        <v>82</v>
      </c>
      <c r="B71">
        <v>12993</v>
      </c>
      <c r="C71">
        <v>12993</v>
      </c>
    </row>
    <row r="72" spans="1:3">
      <c r="A72" s="3" t="s">
        <v>82</v>
      </c>
      <c r="B72">
        <v>12993</v>
      </c>
      <c r="C72">
        <v>12993</v>
      </c>
    </row>
    <row r="73" hidden="1" spans="1:3">
      <c r="A73" s="7" t="s">
        <v>83</v>
      </c>
      <c r="B73">
        <v>12074</v>
      </c>
      <c r="C73">
        <v>12074</v>
      </c>
    </row>
    <row r="74" spans="1:3">
      <c r="A74" s="3" t="s">
        <v>83</v>
      </c>
      <c r="B74">
        <v>12074</v>
      </c>
      <c r="C74">
        <v>12074</v>
      </c>
    </row>
    <row r="75" hidden="1" spans="1:3">
      <c r="A75" s="7" t="s">
        <v>84</v>
      </c>
      <c r="B75">
        <v>5497</v>
      </c>
      <c r="C75">
        <v>5497</v>
      </c>
    </row>
    <row r="76" spans="1:3">
      <c r="A76" s="3" t="s">
        <v>84</v>
      </c>
      <c r="B76">
        <v>5497</v>
      </c>
      <c r="C76">
        <v>5497</v>
      </c>
    </row>
    <row r="77" hidden="1" spans="1:3">
      <c r="A77" s="7" t="s">
        <v>85</v>
      </c>
      <c r="B77">
        <v>20232</v>
      </c>
      <c r="C77">
        <v>19510</v>
      </c>
    </row>
    <row r="78" spans="1:3">
      <c r="A78" s="6" t="s">
        <v>86</v>
      </c>
      <c r="B78">
        <v>1803</v>
      </c>
      <c r="C78">
        <v>1082</v>
      </c>
    </row>
    <row r="79" spans="1:3">
      <c r="A79" s="3" t="s">
        <v>87</v>
      </c>
      <c r="B79">
        <v>5604</v>
      </c>
      <c r="C79">
        <v>5604</v>
      </c>
    </row>
    <row r="80" spans="1:3">
      <c r="A80" s="6" t="s">
        <v>88</v>
      </c>
      <c r="B80">
        <v>7505</v>
      </c>
      <c r="C80">
        <v>7505</v>
      </c>
    </row>
    <row r="81" spans="1:3">
      <c r="A81" s="3" t="s">
        <v>89</v>
      </c>
      <c r="B81">
        <v>2865</v>
      </c>
      <c r="C81">
        <v>2865</v>
      </c>
    </row>
    <row r="82" spans="1:3">
      <c r="A82" s="3" t="s">
        <v>90</v>
      </c>
      <c r="B82">
        <v>2454</v>
      </c>
      <c r="C82">
        <v>2454</v>
      </c>
    </row>
    <row r="83" hidden="1" spans="1:3">
      <c r="A83" s="7" t="s">
        <v>91</v>
      </c>
      <c r="B83">
        <v>5788</v>
      </c>
      <c r="C83">
        <v>5788</v>
      </c>
    </row>
    <row r="84" spans="1:3">
      <c r="A84" s="3" t="s">
        <v>91</v>
      </c>
      <c r="B84">
        <v>5788</v>
      </c>
      <c r="C84">
        <v>5788</v>
      </c>
    </row>
    <row r="85" hidden="1" spans="1:3">
      <c r="A85" s="7" t="s">
        <v>92</v>
      </c>
      <c r="B85">
        <v>13083</v>
      </c>
      <c r="C85">
        <v>13083</v>
      </c>
    </row>
    <row r="86" spans="1:3">
      <c r="A86" s="3" t="s">
        <v>92</v>
      </c>
      <c r="B86">
        <v>13083</v>
      </c>
      <c r="C86">
        <v>13083</v>
      </c>
    </row>
    <row r="87" hidden="1" spans="1:3">
      <c r="A87" s="7" t="s">
        <v>93</v>
      </c>
      <c r="B87">
        <v>8193</v>
      </c>
      <c r="C87">
        <v>8193</v>
      </c>
    </row>
    <row r="88" spans="1:3">
      <c r="A88" s="3" t="s">
        <v>93</v>
      </c>
      <c r="B88">
        <v>8193</v>
      </c>
      <c r="C88">
        <v>8193</v>
      </c>
    </row>
    <row r="89" hidden="1" spans="1:3">
      <c r="A89" s="7" t="s">
        <v>94</v>
      </c>
      <c r="B89">
        <v>19801</v>
      </c>
      <c r="C89">
        <v>19801</v>
      </c>
    </row>
    <row r="90" spans="1:3">
      <c r="A90" s="3" t="s">
        <v>94</v>
      </c>
      <c r="B90">
        <v>19801</v>
      </c>
      <c r="C90">
        <v>19801</v>
      </c>
    </row>
    <row r="91" hidden="1" spans="1:3">
      <c r="A91" s="7" t="s">
        <v>95</v>
      </c>
      <c r="B91">
        <v>80188</v>
      </c>
      <c r="C91">
        <v>57575</v>
      </c>
    </row>
    <row r="92" spans="1:3">
      <c r="A92" s="6" t="s">
        <v>96</v>
      </c>
      <c r="B92">
        <v>0</v>
      </c>
      <c r="C92">
        <v>0</v>
      </c>
    </row>
    <row r="93" spans="1:3">
      <c r="A93" s="3" t="s">
        <v>97</v>
      </c>
      <c r="B93">
        <v>32878</v>
      </c>
      <c r="C93">
        <v>19727</v>
      </c>
    </row>
    <row r="94" spans="1:3">
      <c r="A94" s="3" t="s">
        <v>99</v>
      </c>
      <c r="B94">
        <v>22302</v>
      </c>
      <c r="C94">
        <v>17842</v>
      </c>
    </row>
    <row r="95" spans="1:3">
      <c r="A95" s="3" t="s">
        <v>101</v>
      </c>
      <c r="B95">
        <v>19738</v>
      </c>
      <c r="C95">
        <v>15790</v>
      </c>
    </row>
    <row r="96" spans="1:3">
      <c r="A96" s="3" t="s">
        <v>102</v>
      </c>
      <c r="B96">
        <v>5270</v>
      </c>
      <c r="C96">
        <v>4216</v>
      </c>
    </row>
    <row r="97" hidden="1" spans="1:3">
      <c r="A97" s="7" t="s">
        <v>103</v>
      </c>
      <c r="B97">
        <v>22272</v>
      </c>
      <c r="C97">
        <v>17818</v>
      </c>
    </row>
    <row r="98" spans="1:3">
      <c r="A98" s="3" t="s">
        <v>103</v>
      </c>
      <c r="B98">
        <v>22272</v>
      </c>
      <c r="C98">
        <v>17818</v>
      </c>
    </row>
    <row r="99" hidden="1" spans="1:3">
      <c r="A99" s="7" t="s">
        <v>104</v>
      </c>
      <c r="B99">
        <v>6700</v>
      </c>
      <c r="C99">
        <v>4020</v>
      </c>
    </row>
    <row r="100" spans="1:3">
      <c r="A100" s="6" t="s">
        <v>105</v>
      </c>
      <c r="B100">
        <v>1111</v>
      </c>
      <c r="C100">
        <v>667</v>
      </c>
    </row>
    <row r="101" spans="1:3">
      <c r="A101" s="3" t="s">
        <v>106</v>
      </c>
      <c r="B101">
        <v>5589</v>
      </c>
      <c r="C101">
        <v>3353</v>
      </c>
    </row>
    <row r="102" hidden="1" spans="1:3">
      <c r="A102" s="7" t="s">
        <v>107</v>
      </c>
      <c r="B102">
        <v>15262</v>
      </c>
      <c r="C102">
        <v>15262</v>
      </c>
    </row>
    <row r="103" spans="1:3">
      <c r="A103" s="3" t="s">
        <v>107</v>
      </c>
      <c r="B103">
        <v>15262</v>
      </c>
      <c r="C103">
        <v>15262</v>
      </c>
    </row>
    <row r="104" hidden="1" spans="1:3">
      <c r="A104" s="7" t="s">
        <v>109</v>
      </c>
      <c r="B104">
        <v>24923</v>
      </c>
      <c r="C104">
        <v>24923</v>
      </c>
    </row>
    <row r="105" spans="1:3">
      <c r="A105" s="3" t="s">
        <v>109</v>
      </c>
      <c r="B105">
        <v>24923</v>
      </c>
      <c r="C105">
        <v>24923</v>
      </c>
    </row>
    <row r="106" hidden="1" spans="1:3">
      <c r="A106" s="7" t="s">
        <v>111</v>
      </c>
      <c r="B106">
        <v>4885</v>
      </c>
      <c r="C106">
        <v>4885</v>
      </c>
    </row>
    <row r="107" spans="1:3">
      <c r="A107" s="3" t="s">
        <v>111</v>
      </c>
      <c r="B107">
        <v>4885</v>
      </c>
      <c r="C107">
        <v>4885</v>
      </c>
    </row>
    <row r="108" hidden="1" spans="1:3">
      <c r="A108" s="7" t="s">
        <v>112</v>
      </c>
      <c r="B108">
        <v>132667</v>
      </c>
      <c r="C108">
        <v>66333</v>
      </c>
    </row>
    <row r="109" spans="1:3">
      <c r="A109" s="3" t="s">
        <v>112</v>
      </c>
      <c r="B109">
        <v>132667</v>
      </c>
      <c r="C109">
        <v>66333</v>
      </c>
    </row>
    <row r="110" hidden="1" spans="1:3">
      <c r="A110" s="7" t="s">
        <v>113</v>
      </c>
      <c r="B110">
        <v>55112</v>
      </c>
      <c r="C110">
        <v>27556</v>
      </c>
    </row>
    <row r="111" spans="1:3">
      <c r="A111" s="3" t="s">
        <v>113</v>
      </c>
      <c r="B111">
        <v>55112</v>
      </c>
      <c r="C111">
        <v>27556</v>
      </c>
    </row>
    <row r="112" hidden="1" spans="1:3">
      <c r="A112" s="7" t="s">
        <v>114</v>
      </c>
      <c r="B112">
        <v>63368</v>
      </c>
      <c r="C112">
        <v>35717</v>
      </c>
    </row>
    <row r="113" spans="1:3">
      <c r="A113" s="6" t="s">
        <v>115</v>
      </c>
      <c r="B113">
        <v>1320</v>
      </c>
      <c r="C113">
        <v>660</v>
      </c>
    </row>
    <row r="114" spans="1:3">
      <c r="A114" s="3" t="s">
        <v>116</v>
      </c>
      <c r="B114">
        <v>10672</v>
      </c>
      <c r="C114">
        <v>5336</v>
      </c>
    </row>
    <row r="115" spans="1:3">
      <c r="A115" s="3" t="s">
        <v>117</v>
      </c>
      <c r="B115">
        <v>4087</v>
      </c>
      <c r="C115">
        <v>2044</v>
      </c>
    </row>
    <row r="116" spans="1:3">
      <c r="A116" s="3" t="s">
        <v>118</v>
      </c>
      <c r="B116">
        <v>12655</v>
      </c>
      <c r="C116">
        <v>6327</v>
      </c>
    </row>
    <row r="117" spans="1:3">
      <c r="A117" s="3" t="s">
        <v>119</v>
      </c>
      <c r="B117">
        <v>10202</v>
      </c>
      <c r="C117">
        <v>6121</v>
      </c>
    </row>
    <row r="118" spans="1:3">
      <c r="A118" s="3" t="s">
        <v>120</v>
      </c>
      <c r="B118">
        <v>10947</v>
      </c>
      <c r="C118">
        <v>6568</v>
      </c>
    </row>
    <row r="119" spans="1:3">
      <c r="A119" s="3" t="s">
        <v>121</v>
      </c>
      <c r="B119">
        <v>7090</v>
      </c>
      <c r="C119">
        <v>3545</v>
      </c>
    </row>
    <row r="120" spans="1:3">
      <c r="A120" s="3" t="s">
        <v>122</v>
      </c>
      <c r="B120">
        <v>6395</v>
      </c>
      <c r="C120">
        <v>5116</v>
      </c>
    </row>
    <row r="121" hidden="1" spans="1:3">
      <c r="A121" s="7" t="s">
        <v>123</v>
      </c>
      <c r="B121">
        <v>27648</v>
      </c>
      <c r="C121">
        <v>19553</v>
      </c>
    </row>
    <row r="122" spans="1:3">
      <c r="A122" s="6" t="s">
        <v>124</v>
      </c>
      <c r="B122">
        <v>3332</v>
      </c>
      <c r="C122">
        <v>1999</v>
      </c>
    </row>
    <row r="123" spans="1:3">
      <c r="A123" s="6" t="s">
        <v>126</v>
      </c>
      <c r="B123">
        <v>9489</v>
      </c>
      <c r="C123">
        <v>5693</v>
      </c>
    </row>
    <row r="124" spans="1:3">
      <c r="A124" s="3" t="s">
        <v>127</v>
      </c>
      <c r="B124">
        <v>8002</v>
      </c>
      <c r="C124">
        <v>6401</v>
      </c>
    </row>
    <row r="125" spans="1:3">
      <c r="A125" s="3" t="s">
        <v>128</v>
      </c>
      <c r="B125">
        <v>6825</v>
      </c>
      <c r="C125">
        <v>5460</v>
      </c>
    </row>
    <row r="126" hidden="1" spans="1:3">
      <c r="A126" s="7" t="s">
        <v>129</v>
      </c>
      <c r="B126">
        <v>15435</v>
      </c>
      <c r="C126">
        <v>12348</v>
      </c>
    </row>
    <row r="127" spans="1:3">
      <c r="A127" s="3" t="s">
        <v>129</v>
      </c>
      <c r="B127">
        <v>15435</v>
      </c>
      <c r="C127">
        <v>12348</v>
      </c>
    </row>
    <row r="128" hidden="1" spans="1:3">
      <c r="A128" s="7" t="s">
        <v>130</v>
      </c>
      <c r="B128">
        <v>61701</v>
      </c>
      <c r="C128">
        <v>42828</v>
      </c>
    </row>
    <row r="129" spans="1:3">
      <c r="A129" s="6" t="s">
        <v>131</v>
      </c>
      <c r="B129">
        <v>0</v>
      </c>
      <c r="C129">
        <v>0</v>
      </c>
    </row>
    <row r="130" spans="1:3">
      <c r="A130" s="3" t="s">
        <v>132</v>
      </c>
      <c r="B130">
        <v>7327</v>
      </c>
      <c r="C130">
        <v>4396</v>
      </c>
    </row>
    <row r="131" spans="1:3">
      <c r="A131" s="6" t="s">
        <v>133</v>
      </c>
      <c r="B131">
        <v>10702</v>
      </c>
      <c r="C131">
        <v>6421</v>
      </c>
    </row>
    <row r="132" spans="1:3">
      <c r="A132" s="8" t="s">
        <v>134</v>
      </c>
      <c r="B132">
        <v>10509</v>
      </c>
      <c r="C132">
        <v>6305</v>
      </c>
    </row>
    <row r="133" spans="1:3">
      <c r="A133" s="3" t="s">
        <v>136</v>
      </c>
      <c r="B133">
        <v>4117</v>
      </c>
      <c r="C133">
        <v>2470</v>
      </c>
    </row>
    <row r="134" spans="1:3">
      <c r="A134" s="3" t="s">
        <v>137</v>
      </c>
      <c r="B134">
        <v>16386</v>
      </c>
      <c r="C134">
        <v>13109</v>
      </c>
    </row>
    <row r="135" spans="1:3">
      <c r="A135" s="3" t="s">
        <v>138</v>
      </c>
      <c r="B135">
        <v>12659</v>
      </c>
      <c r="C135">
        <v>10127</v>
      </c>
    </row>
    <row r="136" hidden="1" spans="1:3">
      <c r="A136" s="7" t="s">
        <v>139</v>
      </c>
      <c r="B136">
        <v>24500</v>
      </c>
      <c r="C136">
        <v>19600</v>
      </c>
    </row>
    <row r="137" spans="1:3">
      <c r="A137" s="3" t="s">
        <v>139</v>
      </c>
      <c r="B137">
        <v>24500</v>
      </c>
      <c r="C137">
        <v>19600</v>
      </c>
    </row>
    <row r="138" hidden="1" spans="1:3">
      <c r="A138" s="7" t="s">
        <v>140</v>
      </c>
      <c r="B138">
        <v>25638</v>
      </c>
      <c r="C138">
        <v>20511</v>
      </c>
    </row>
    <row r="139" spans="1:3">
      <c r="A139" s="3" t="s">
        <v>140</v>
      </c>
      <c r="B139">
        <v>25638</v>
      </c>
      <c r="C139">
        <v>20511</v>
      </c>
    </row>
    <row r="140" hidden="1" spans="1:3">
      <c r="A140" s="7" t="s">
        <v>141</v>
      </c>
      <c r="B140">
        <v>11349</v>
      </c>
      <c r="C140">
        <v>9079</v>
      </c>
    </row>
    <row r="141" spans="1:3">
      <c r="A141" s="3" t="s">
        <v>141</v>
      </c>
      <c r="B141">
        <v>11349</v>
      </c>
      <c r="C141">
        <v>9079</v>
      </c>
    </row>
    <row r="142" hidden="1" spans="1:3">
      <c r="A142" s="9" t="s">
        <v>142</v>
      </c>
      <c r="B142">
        <v>68718</v>
      </c>
      <c r="C142">
        <v>51542</v>
      </c>
    </row>
    <row r="143" spans="1:3">
      <c r="A143" s="6" t="s">
        <v>143</v>
      </c>
      <c r="B143">
        <v>9955</v>
      </c>
      <c r="C143">
        <v>5973</v>
      </c>
    </row>
    <row r="144" spans="1:3">
      <c r="A144" s="3" t="s">
        <v>144</v>
      </c>
      <c r="B144">
        <v>7211</v>
      </c>
      <c r="C144">
        <v>4327</v>
      </c>
    </row>
    <row r="145" spans="1:3">
      <c r="A145" s="3" t="s">
        <v>145</v>
      </c>
      <c r="B145">
        <v>22570</v>
      </c>
      <c r="C145">
        <v>18056</v>
      </c>
    </row>
    <row r="146" spans="1:3">
      <c r="A146" s="3" t="s">
        <v>146</v>
      </c>
      <c r="B146">
        <v>28982</v>
      </c>
      <c r="C146">
        <v>23186</v>
      </c>
    </row>
    <row r="147" hidden="1" spans="1:3">
      <c r="A147" s="7" t="s">
        <v>148</v>
      </c>
      <c r="B147">
        <v>29464</v>
      </c>
      <c r="C147">
        <v>23571</v>
      </c>
    </row>
    <row r="148" spans="1:3">
      <c r="A148" s="3" t="s">
        <v>148</v>
      </c>
      <c r="B148">
        <v>29464</v>
      </c>
      <c r="C148">
        <v>23571</v>
      </c>
    </row>
    <row r="149" hidden="1" spans="1:3">
      <c r="A149" s="7" t="s">
        <v>149</v>
      </c>
      <c r="B149">
        <v>27326</v>
      </c>
      <c r="C149">
        <v>21861</v>
      </c>
    </row>
    <row r="150" spans="1:3">
      <c r="A150" s="3" t="s">
        <v>149</v>
      </c>
      <c r="B150">
        <v>27326</v>
      </c>
      <c r="C150">
        <v>21861</v>
      </c>
    </row>
    <row r="151" hidden="1" spans="1:3">
      <c r="A151" s="7" t="s">
        <v>150</v>
      </c>
      <c r="B151">
        <v>32800</v>
      </c>
      <c r="C151">
        <v>23964</v>
      </c>
    </row>
    <row r="152" spans="1:3">
      <c r="A152" s="6" t="s">
        <v>151</v>
      </c>
      <c r="B152">
        <v>0</v>
      </c>
      <c r="C152">
        <v>0</v>
      </c>
    </row>
    <row r="153" spans="1:3">
      <c r="A153" s="3" t="s">
        <v>152</v>
      </c>
      <c r="B153">
        <v>8548</v>
      </c>
      <c r="C153">
        <v>5129</v>
      </c>
    </row>
    <row r="154" spans="1:3">
      <c r="A154" s="3" t="s">
        <v>153</v>
      </c>
      <c r="B154">
        <v>2829</v>
      </c>
      <c r="C154">
        <v>1697</v>
      </c>
    </row>
    <row r="155" spans="1:3">
      <c r="A155" s="3" t="s">
        <v>154</v>
      </c>
      <c r="B155">
        <v>10135</v>
      </c>
      <c r="C155">
        <v>8108</v>
      </c>
    </row>
    <row r="156" spans="1:3">
      <c r="A156" s="3" t="s">
        <v>156</v>
      </c>
      <c r="B156">
        <v>11288</v>
      </c>
      <c r="C156">
        <v>9030</v>
      </c>
    </row>
    <row r="157" hidden="1" spans="1:3">
      <c r="A157" s="7" t="s">
        <v>157</v>
      </c>
      <c r="B157">
        <v>6859</v>
      </c>
      <c r="C157">
        <v>5487</v>
      </c>
    </row>
    <row r="158" spans="1:3">
      <c r="A158" s="3" t="s">
        <v>157</v>
      </c>
      <c r="B158">
        <v>6859</v>
      </c>
      <c r="C158">
        <v>5487</v>
      </c>
    </row>
    <row r="159" hidden="1" spans="1:3">
      <c r="A159" s="7" t="s">
        <v>158</v>
      </c>
      <c r="B159">
        <v>6593</v>
      </c>
      <c r="C159">
        <v>5274</v>
      </c>
    </row>
    <row r="160" spans="1:3">
      <c r="A160" s="3" t="s">
        <v>158</v>
      </c>
      <c r="B160">
        <v>6593</v>
      </c>
      <c r="C160">
        <v>5274</v>
      </c>
    </row>
    <row r="161" hidden="1" spans="1:3">
      <c r="A161" s="7" t="s">
        <v>159</v>
      </c>
      <c r="B161">
        <v>7600</v>
      </c>
      <c r="C161">
        <v>6080</v>
      </c>
    </row>
    <row r="162" spans="1:3">
      <c r="A162" s="3" t="s">
        <v>159</v>
      </c>
      <c r="B162">
        <v>7600</v>
      </c>
      <c r="C162">
        <v>6080</v>
      </c>
    </row>
    <row r="163" hidden="1" spans="1:3">
      <c r="A163" s="7" t="s">
        <v>160</v>
      </c>
      <c r="B163">
        <v>18517</v>
      </c>
      <c r="C163">
        <v>14814</v>
      </c>
    </row>
    <row r="164" spans="1:3">
      <c r="A164" s="3" t="s">
        <v>160</v>
      </c>
      <c r="B164">
        <v>18517</v>
      </c>
      <c r="C164">
        <v>14814</v>
      </c>
    </row>
    <row r="165" hidden="1" spans="1:3">
      <c r="A165" s="7" t="s">
        <v>161</v>
      </c>
      <c r="B165">
        <v>44813</v>
      </c>
      <c r="C165">
        <v>34824</v>
      </c>
    </row>
    <row r="166" spans="1:3">
      <c r="A166" s="6" t="s">
        <v>162</v>
      </c>
      <c r="B166">
        <v>1134</v>
      </c>
      <c r="C166">
        <v>680</v>
      </c>
    </row>
    <row r="167" spans="1:3">
      <c r="A167" s="10" t="s">
        <v>163</v>
      </c>
      <c r="B167">
        <v>15278</v>
      </c>
      <c r="C167">
        <v>9167</v>
      </c>
    </row>
    <row r="168" spans="1:3">
      <c r="A168" s="10" t="s">
        <v>164</v>
      </c>
      <c r="B168">
        <v>11504</v>
      </c>
      <c r="C168">
        <v>9203</v>
      </c>
    </row>
    <row r="169" spans="1:3">
      <c r="A169" s="10" t="s">
        <v>165</v>
      </c>
      <c r="B169">
        <v>5992</v>
      </c>
      <c r="C169">
        <v>5992</v>
      </c>
    </row>
    <row r="170" spans="1:3">
      <c r="A170" s="10" t="s">
        <v>166</v>
      </c>
      <c r="B170">
        <v>5618</v>
      </c>
      <c r="C170">
        <v>4495</v>
      </c>
    </row>
    <row r="171" spans="1:3">
      <c r="A171" s="3" t="s">
        <v>167</v>
      </c>
      <c r="B171">
        <v>5287</v>
      </c>
      <c r="C171">
        <v>5287</v>
      </c>
    </row>
    <row r="172" hidden="1" spans="1:3">
      <c r="A172" s="7" t="s">
        <v>168</v>
      </c>
      <c r="B172">
        <v>1560</v>
      </c>
      <c r="C172">
        <v>1560</v>
      </c>
    </row>
    <row r="173" spans="1:3">
      <c r="A173" s="3" t="s">
        <v>168</v>
      </c>
      <c r="B173">
        <v>1560</v>
      </c>
      <c r="C173">
        <v>1560</v>
      </c>
    </row>
    <row r="174" hidden="1" spans="1:3">
      <c r="A174" s="7" t="s">
        <v>169</v>
      </c>
      <c r="B174">
        <v>2537</v>
      </c>
      <c r="C174">
        <v>2537</v>
      </c>
    </row>
    <row r="175" spans="1:3">
      <c r="A175" s="3" t="s">
        <v>169</v>
      </c>
      <c r="B175">
        <v>2537</v>
      </c>
      <c r="C175">
        <v>2537</v>
      </c>
    </row>
    <row r="176" hidden="1" spans="1:3">
      <c r="A176" s="7" t="s">
        <v>170</v>
      </c>
      <c r="B176">
        <v>15603</v>
      </c>
      <c r="C176">
        <v>12483</v>
      </c>
    </row>
    <row r="177" spans="1:3">
      <c r="A177" s="3" t="s">
        <v>170</v>
      </c>
      <c r="B177">
        <v>15603</v>
      </c>
      <c r="C177">
        <v>12483</v>
      </c>
    </row>
    <row r="178" hidden="1" spans="1:3">
      <c r="A178" s="7" t="s">
        <v>171</v>
      </c>
      <c r="B178">
        <v>26521</v>
      </c>
      <c r="C178">
        <v>19461</v>
      </c>
    </row>
    <row r="179" spans="1:3">
      <c r="A179" s="6" t="s">
        <v>172</v>
      </c>
      <c r="B179">
        <v>1094</v>
      </c>
      <c r="C179">
        <v>656</v>
      </c>
    </row>
    <row r="180" spans="1:3">
      <c r="A180" s="3" t="s">
        <v>173</v>
      </c>
      <c r="B180">
        <v>7685</v>
      </c>
      <c r="C180">
        <v>4611</v>
      </c>
    </row>
    <row r="181" spans="1:3">
      <c r="A181" s="3" t="s">
        <v>175</v>
      </c>
      <c r="B181">
        <v>17742</v>
      </c>
      <c r="C181">
        <v>14194</v>
      </c>
    </row>
    <row r="182" hidden="1" spans="1:3">
      <c r="A182" s="7" t="s">
        <v>177</v>
      </c>
      <c r="B182">
        <v>11861</v>
      </c>
      <c r="C182">
        <v>11861</v>
      </c>
    </row>
    <row r="183" spans="1:3">
      <c r="A183" s="3" t="s">
        <v>177</v>
      </c>
      <c r="B183">
        <v>11861</v>
      </c>
      <c r="C183">
        <v>11861</v>
      </c>
    </row>
    <row r="184" hidden="1" spans="1:3">
      <c r="A184" s="7" t="s">
        <v>178</v>
      </c>
      <c r="B184">
        <v>30484</v>
      </c>
      <c r="C184">
        <v>21048</v>
      </c>
    </row>
    <row r="185" ht="36" spans="1:3">
      <c r="A185" s="11" t="s">
        <v>179</v>
      </c>
      <c r="B185">
        <v>604</v>
      </c>
      <c r="C185">
        <v>362</v>
      </c>
    </row>
    <row r="186" ht="24" spans="1:3">
      <c r="A186" s="11" t="s">
        <v>180</v>
      </c>
      <c r="B186">
        <v>226</v>
      </c>
      <c r="C186">
        <v>181</v>
      </c>
    </row>
    <row r="187" spans="1:3">
      <c r="A187" s="3" t="s">
        <v>181</v>
      </c>
      <c r="B187">
        <v>16095</v>
      </c>
      <c r="C187">
        <v>9657</v>
      </c>
    </row>
    <row r="188" spans="1:3">
      <c r="A188" s="10" t="s">
        <v>183</v>
      </c>
      <c r="B188">
        <v>13559</v>
      </c>
      <c r="C188">
        <v>10848</v>
      </c>
    </row>
    <row r="189" hidden="1" spans="1:3">
      <c r="A189" s="7" t="s">
        <v>185</v>
      </c>
      <c r="B189">
        <v>11138</v>
      </c>
      <c r="C189">
        <v>11138</v>
      </c>
    </row>
    <row r="190" spans="1:3">
      <c r="A190" s="3" t="s">
        <v>185</v>
      </c>
      <c r="B190">
        <v>11138</v>
      </c>
      <c r="C190">
        <v>11138</v>
      </c>
    </row>
    <row r="191" hidden="1" spans="1:3">
      <c r="A191" s="7" t="s">
        <v>186</v>
      </c>
      <c r="B191">
        <v>40848</v>
      </c>
      <c r="C191">
        <v>40848</v>
      </c>
    </row>
    <row r="192" spans="1:3">
      <c r="A192" s="3" t="s">
        <v>186</v>
      </c>
      <c r="B192">
        <v>40848</v>
      </c>
      <c r="C192">
        <v>40848</v>
      </c>
    </row>
    <row r="193" hidden="1" spans="1:3">
      <c r="A193" s="7" t="s">
        <v>187</v>
      </c>
      <c r="B193">
        <v>20604</v>
      </c>
      <c r="C193">
        <v>20604</v>
      </c>
    </row>
    <row r="194" spans="1:3">
      <c r="A194" s="3" t="s">
        <v>187</v>
      </c>
      <c r="B194">
        <v>20604</v>
      </c>
      <c r="C194">
        <v>20604</v>
      </c>
    </row>
    <row r="195" hidden="1" spans="1:3">
      <c r="A195" s="7" t="s">
        <v>189</v>
      </c>
      <c r="B195">
        <v>16993</v>
      </c>
      <c r="C195">
        <v>13542</v>
      </c>
    </row>
    <row r="196" spans="1:3">
      <c r="A196" s="6" t="s">
        <v>190</v>
      </c>
      <c r="B196">
        <v>263</v>
      </c>
      <c r="C196">
        <v>158</v>
      </c>
    </row>
    <row r="197" spans="1:3">
      <c r="A197" s="3" t="s">
        <v>191</v>
      </c>
      <c r="B197">
        <v>6748</v>
      </c>
      <c r="C197">
        <v>5399</v>
      </c>
    </row>
    <row r="198" spans="1:3">
      <c r="A198" s="3" t="s">
        <v>192</v>
      </c>
      <c r="B198">
        <v>6457</v>
      </c>
      <c r="C198">
        <v>5166</v>
      </c>
    </row>
    <row r="199" spans="1:3">
      <c r="A199" s="3" t="s">
        <v>193</v>
      </c>
      <c r="B199">
        <v>3524</v>
      </c>
      <c r="C199">
        <v>2819</v>
      </c>
    </row>
    <row r="200" hidden="1" spans="1:3">
      <c r="A200" s="4" t="s">
        <v>194</v>
      </c>
      <c r="B200">
        <v>6826</v>
      </c>
      <c r="C200">
        <v>5461</v>
      </c>
    </row>
    <row r="201" spans="1:3">
      <c r="A201" s="3" t="s">
        <v>194</v>
      </c>
      <c r="B201">
        <v>6826</v>
      </c>
      <c r="C201">
        <v>5461</v>
      </c>
    </row>
    <row r="202" hidden="1" spans="1:3">
      <c r="A202" s="4" t="s">
        <v>195</v>
      </c>
      <c r="B202">
        <v>20016</v>
      </c>
      <c r="C202">
        <v>16013</v>
      </c>
    </row>
    <row r="203" spans="1:3">
      <c r="A203" s="3" t="s">
        <v>195</v>
      </c>
      <c r="B203">
        <v>20016</v>
      </c>
      <c r="C203">
        <v>16013</v>
      </c>
    </row>
  </sheetData>
  <mergeCells count="1">
    <mergeCell ref="A2:A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卢颖佳</dc:creator>
  <cp:lastModifiedBy>�঄</cp:lastModifiedBy>
  <dcterms:created xsi:type="dcterms:W3CDTF">2018-05-16T01:45:00Z</dcterms:created>
  <cp:lastPrinted>2018-05-21T01:28:00Z</cp:lastPrinted>
  <dcterms:modified xsi:type="dcterms:W3CDTF">2018-06-04T03:13:00Z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