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附表2-免费教科书" sheetId="3" r:id="rId1"/>
  </sheets>
  <definedNames>
    <definedName name="_xlnm.Print_Area" localSheetId="0">'附表2-免费教科书'!$A$1:$Z$42</definedName>
    <definedName name="_xlnm.Print_Titles" localSheetId="0">'附表2-免费教科书'!$3:$5</definedName>
  </definedNames>
  <calcPr calcId="144525" concurrentCalc="0"/>
</workbook>
</file>

<file path=xl/sharedStrings.xml><?xml version="1.0" encoding="utf-8"?>
<sst xmlns="http://schemas.openxmlformats.org/spreadsheetml/2006/main" count="113" uniqueCount="93">
  <si>
    <t>附表2</t>
  </si>
  <si>
    <t>2021年城乡义务教育补助经费清算资金分配明细表（免费教科书资金）</t>
  </si>
  <si>
    <t>地区代码</t>
  </si>
  <si>
    <t>单位</t>
  </si>
  <si>
    <t>珠三角城市</t>
  </si>
  <si>
    <t>珠三角农村</t>
  </si>
  <si>
    <t>2021年全年应补助资金（万元）</t>
  </si>
  <si>
    <t>已提前下达补助资金（万元）
（粤财科教[2020]267号）</t>
  </si>
  <si>
    <t>本次下达资金（万元）</t>
  </si>
  <si>
    <t>备注</t>
  </si>
  <si>
    <t>2021-2021学年城市义务教育在校生（人）</t>
  </si>
  <si>
    <t>补助标准（元/人）</t>
  </si>
  <si>
    <t>2020-2021学年农村义务教育在校生（人）</t>
  </si>
  <si>
    <t>合计</t>
  </si>
  <si>
    <t>小学</t>
  </si>
  <si>
    <t>其中：小学一年级</t>
  </si>
  <si>
    <t>初中</t>
  </si>
  <si>
    <t>学生字典</t>
  </si>
  <si>
    <t>补助资金合计</t>
  </si>
  <si>
    <t>其中：免费教科书补助资金</t>
  </si>
  <si>
    <t>学生字典补助</t>
  </si>
  <si>
    <t>其中：学生字典补助</t>
  </si>
  <si>
    <t xml:space="preserve">广东省教育装备中心 </t>
  </si>
  <si>
    <t>-</t>
  </si>
  <si>
    <t>珠三角免费补助合计</t>
  </si>
  <si>
    <t>440199000</t>
  </si>
  <si>
    <t>广州市</t>
  </si>
  <si>
    <t>440103000</t>
  </si>
  <si>
    <t>荔湾区</t>
  </si>
  <si>
    <t>440104000</t>
  </si>
  <si>
    <t>越秀区</t>
  </si>
  <si>
    <t>440105000</t>
  </si>
  <si>
    <t>海珠区</t>
  </si>
  <si>
    <t>440106000</t>
  </si>
  <si>
    <t>天河区</t>
  </si>
  <si>
    <t>440111000</t>
  </si>
  <si>
    <t>白云区</t>
  </si>
  <si>
    <t>440112000</t>
  </si>
  <si>
    <t>黄埔区</t>
  </si>
  <si>
    <t>440113000</t>
  </si>
  <si>
    <t>番禺区</t>
  </si>
  <si>
    <t>440114000</t>
  </si>
  <si>
    <t>花都区</t>
  </si>
  <si>
    <t>440115000</t>
  </si>
  <si>
    <t>南沙区</t>
  </si>
  <si>
    <t>440117000</t>
  </si>
  <si>
    <t>从化区</t>
  </si>
  <si>
    <t>440118000</t>
  </si>
  <si>
    <t>增城区</t>
  </si>
  <si>
    <t>440499000</t>
  </si>
  <si>
    <t>珠海市</t>
  </si>
  <si>
    <t>440400000</t>
  </si>
  <si>
    <t>珠海市本级</t>
  </si>
  <si>
    <t>440402000</t>
  </si>
  <si>
    <t>香洲区</t>
  </si>
  <si>
    <t>含高新区、万山区、横琴新区</t>
  </si>
  <si>
    <t>440403000</t>
  </si>
  <si>
    <t>斗门区</t>
  </si>
  <si>
    <t>440404000</t>
  </si>
  <si>
    <t>金湾区</t>
  </si>
  <si>
    <t>含高栏港区</t>
  </si>
  <si>
    <t>440699000</t>
  </si>
  <si>
    <t>佛山市</t>
  </si>
  <si>
    <t>440604000</t>
  </si>
  <si>
    <t>禅城区</t>
  </si>
  <si>
    <t>440605000</t>
  </si>
  <si>
    <t>南海区</t>
  </si>
  <si>
    <t>440606000</t>
  </si>
  <si>
    <t>顺德区</t>
  </si>
  <si>
    <t>440607000</t>
  </si>
  <si>
    <t>三水区</t>
  </si>
  <si>
    <t>440608000</t>
  </si>
  <si>
    <t>高明区</t>
  </si>
  <si>
    <t>440799000</t>
  </si>
  <si>
    <t>江门市</t>
  </si>
  <si>
    <t>440700000</t>
  </si>
  <si>
    <t>江门市本级</t>
  </si>
  <si>
    <t>440703000</t>
  </si>
  <si>
    <t>蓬江区</t>
  </si>
  <si>
    <t>440704000</t>
  </si>
  <si>
    <t>江海区</t>
  </si>
  <si>
    <t>440705000</t>
  </si>
  <si>
    <t>新会区</t>
  </si>
  <si>
    <t>440781000</t>
  </si>
  <si>
    <t>台山市</t>
  </si>
  <si>
    <t>440783000</t>
  </si>
  <si>
    <t>开平市</t>
  </si>
  <si>
    <t>440784000</t>
  </si>
  <si>
    <t>鹤山市</t>
  </si>
  <si>
    <t>441999000</t>
  </si>
  <si>
    <t>东莞市</t>
  </si>
  <si>
    <t>442099000</t>
  </si>
  <si>
    <t>中山市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</si>
</sst>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);[Red]\(0\)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  <scheme val="minor"/>
    </font>
    <font>
      <sz val="24"/>
      <name val="方正小标宋简体"/>
      <charset val="134"/>
    </font>
    <font>
      <sz val="12"/>
      <name val="宋体"/>
      <charset val="134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9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2" borderId="5" applyNumberFormat="0" applyAlignment="0" applyProtection="0">
      <alignment vertical="center"/>
    </xf>
    <xf numFmtId="0" fontId="8" fillId="2" borderId="6" applyNumberFormat="0" applyAlignment="0" applyProtection="0">
      <alignment vertical="center"/>
    </xf>
    <xf numFmtId="0" fontId="19" fillId="23" borderId="10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5" fillId="0" borderId="0">
      <alignment vertical="center"/>
    </xf>
    <xf numFmtId="0" fontId="23" fillId="2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43" fontId="1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vertical="center" wrapText="1"/>
    </xf>
    <xf numFmtId="43" fontId="3" fillId="0" borderId="0" xfId="0" applyNumberFormat="1" applyFont="1" applyFill="1" applyAlignment="1">
      <alignment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4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_2012年全省义务教育在校生数情况表(报省财政厅）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单位信息表" xfId="50"/>
  </cellStyles>
  <tableStyles count="0" defaultTableStyle="TableStyleMedium2" defaultPivotStyle="PivotStyleLight16"/>
  <colors>
    <mruColors>
      <color rgb="00FF0000"/>
      <color rgb="00FCE4D6"/>
      <color rgb="008EA9DB"/>
      <color rgb="0099CCFF"/>
      <color rgb="00C65911"/>
      <color rgb="009BC2E6"/>
      <color rgb="00C6E0B4"/>
      <color rgb="00B2B2B2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2"/>
  <sheetViews>
    <sheetView tabSelected="1" topLeftCell="L1" workbookViewId="0">
      <selection activeCell="X5" sqref="X5"/>
    </sheetView>
  </sheetViews>
  <sheetFormatPr defaultColWidth="9" defaultRowHeight="14.25"/>
  <cols>
    <col min="1" max="1" width="12.6666666666667" style="1" customWidth="1"/>
    <col min="2" max="2" width="17.875" style="1" customWidth="1"/>
    <col min="3" max="4" width="9.4" style="1"/>
    <col min="5" max="5" width="11" style="1" customWidth="1"/>
    <col min="6" max="6" width="10.9333333333333" style="1" customWidth="1"/>
    <col min="7" max="11" width="9" style="1"/>
    <col min="12" max="12" width="10.75" style="1" customWidth="1"/>
    <col min="13" max="13" width="10.875" style="1" customWidth="1"/>
    <col min="14" max="16" width="9" style="1"/>
    <col min="17" max="17" width="21.75" style="2" customWidth="1"/>
    <col min="18" max="18" width="16" style="2" customWidth="1"/>
    <col min="19" max="19" width="14.625" style="2" customWidth="1"/>
    <col min="20" max="20" width="14.2" style="2" customWidth="1"/>
    <col min="21" max="21" width="16.875" style="2" customWidth="1"/>
    <col min="22" max="22" width="15.625" style="2" customWidth="1"/>
    <col min="23" max="23" width="15" style="2" customWidth="1"/>
    <col min="24" max="24" width="19.875" style="2" customWidth="1"/>
    <col min="25" max="25" width="17.75" style="2" customWidth="1"/>
    <col min="26" max="26" width="22.625" style="1" customWidth="1"/>
    <col min="27" max="16384" width="9" style="1"/>
  </cols>
  <sheetData>
    <row r="1" customFormat="1" ht="29" customHeight="1" spans="1:25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13"/>
      <c r="R1" s="13"/>
      <c r="S1" s="13"/>
      <c r="T1" s="13"/>
      <c r="U1" s="13"/>
      <c r="V1" s="13"/>
      <c r="W1" s="13"/>
      <c r="X1" s="13"/>
      <c r="Y1" s="13"/>
      <c r="Z1" s="4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ht="40" customHeight="1" spans="1:2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40.5" customHeight="1" spans="1:26">
      <c r="A3" s="6" t="s">
        <v>2</v>
      </c>
      <c r="B3" s="6" t="s">
        <v>3</v>
      </c>
      <c r="C3" s="6" t="s">
        <v>4</v>
      </c>
      <c r="D3" s="6"/>
      <c r="E3" s="6"/>
      <c r="F3" s="6"/>
      <c r="G3" s="6"/>
      <c r="H3" s="6"/>
      <c r="I3" s="6"/>
      <c r="J3" s="6" t="s">
        <v>5</v>
      </c>
      <c r="K3" s="6"/>
      <c r="L3" s="6"/>
      <c r="M3" s="6"/>
      <c r="N3" s="6"/>
      <c r="O3" s="6"/>
      <c r="P3" s="6"/>
      <c r="Q3" s="14" t="s">
        <v>6</v>
      </c>
      <c r="R3" s="15"/>
      <c r="S3" s="15"/>
      <c r="T3" s="14" t="s">
        <v>7</v>
      </c>
      <c r="U3" s="15"/>
      <c r="V3" s="15"/>
      <c r="W3" s="15" t="s">
        <v>8</v>
      </c>
      <c r="X3" s="15"/>
      <c r="Y3" s="15"/>
      <c r="Z3" s="6" t="s">
        <v>9</v>
      </c>
    </row>
    <row r="4" ht="40.5" customHeight="1" spans="1:26">
      <c r="A4" s="6"/>
      <c r="B4" s="6"/>
      <c r="C4" s="6" t="s">
        <v>10</v>
      </c>
      <c r="D4" s="6"/>
      <c r="E4" s="6"/>
      <c r="F4" s="6"/>
      <c r="G4" s="6" t="s">
        <v>11</v>
      </c>
      <c r="H4" s="6"/>
      <c r="I4" s="6"/>
      <c r="J4" s="6" t="s">
        <v>12</v>
      </c>
      <c r="K4" s="6"/>
      <c r="L4" s="6"/>
      <c r="M4" s="6"/>
      <c r="N4" s="6" t="s">
        <v>11</v>
      </c>
      <c r="O4" s="6"/>
      <c r="P4" s="6"/>
      <c r="Q4" s="15"/>
      <c r="R4" s="15"/>
      <c r="S4" s="15"/>
      <c r="T4" s="15"/>
      <c r="U4" s="15"/>
      <c r="V4" s="15"/>
      <c r="W4" s="15"/>
      <c r="X4" s="15"/>
      <c r="Y4" s="15"/>
      <c r="Z4" s="6"/>
    </row>
    <row r="5" ht="39.75" customHeight="1" spans="1:26">
      <c r="A5" s="6"/>
      <c r="B5" s="6"/>
      <c r="C5" s="7" t="s">
        <v>13</v>
      </c>
      <c r="D5" s="7" t="s">
        <v>14</v>
      </c>
      <c r="E5" s="7" t="s">
        <v>15</v>
      </c>
      <c r="F5" s="7" t="s">
        <v>16</v>
      </c>
      <c r="G5" s="7" t="s">
        <v>14</v>
      </c>
      <c r="H5" s="7" t="s">
        <v>16</v>
      </c>
      <c r="I5" s="7" t="s">
        <v>17</v>
      </c>
      <c r="J5" s="7" t="s">
        <v>13</v>
      </c>
      <c r="K5" s="7" t="s">
        <v>14</v>
      </c>
      <c r="L5" s="7" t="s">
        <v>15</v>
      </c>
      <c r="M5" s="7" t="s">
        <v>16</v>
      </c>
      <c r="N5" s="7" t="s">
        <v>14</v>
      </c>
      <c r="O5" s="7" t="s">
        <v>16</v>
      </c>
      <c r="P5" s="7" t="s">
        <v>17</v>
      </c>
      <c r="Q5" s="15" t="s">
        <v>18</v>
      </c>
      <c r="R5" s="16" t="s">
        <v>19</v>
      </c>
      <c r="S5" s="15" t="s">
        <v>20</v>
      </c>
      <c r="T5" s="16" t="s">
        <v>18</v>
      </c>
      <c r="U5" s="16" t="s">
        <v>19</v>
      </c>
      <c r="V5" s="16" t="s">
        <v>20</v>
      </c>
      <c r="W5" s="16" t="s">
        <v>13</v>
      </c>
      <c r="X5" s="16" t="s">
        <v>19</v>
      </c>
      <c r="Y5" s="16" t="s">
        <v>21</v>
      </c>
      <c r="Z5" s="7"/>
    </row>
    <row r="6" ht="39.75" customHeight="1" spans="1:26">
      <c r="A6" s="6">
        <v>156045</v>
      </c>
      <c r="B6" s="6" t="s">
        <v>22</v>
      </c>
      <c r="C6" s="8" t="s">
        <v>23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17"/>
      <c r="W6" s="16">
        <v>13451.79</v>
      </c>
      <c r="X6" s="18" t="s">
        <v>23</v>
      </c>
      <c r="Y6" s="19"/>
      <c r="Z6" s="7"/>
    </row>
    <row r="7" ht="39" customHeight="1" spans="1:26">
      <c r="A7" s="10" t="s">
        <v>24</v>
      </c>
      <c r="B7" s="11"/>
      <c r="C7" s="12">
        <v>3883323</v>
      </c>
      <c r="D7" s="12">
        <v>2860497</v>
      </c>
      <c r="E7" s="12">
        <v>488588</v>
      </c>
      <c r="F7" s="12">
        <v>1022826</v>
      </c>
      <c r="G7" s="12">
        <v>105</v>
      </c>
      <c r="H7" s="12">
        <v>180</v>
      </c>
      <c r="I7" s="12">
        <v>14</v>
      </c>
      <c r="J7" s="12">
        <v>781797</v>
      </c>
      <c r="K7" s="12">
        <v>581933</v>
      </c>
      <c r="L7" s="12">
        <v>99435</v>
      </c>
      <c r="M7" s="12">
        <v>199864</v>
      </c>
      <c r="N7" s="12">
        <v>120</v>
      </c>
      <c r="O7" s="12">
        <v>205</v>
      </c>
      <c r="P7" s="12">
        <v>14</v>
      </c>
      <c r="Q7" s="16">
        <f>SUM(Q8,Q20,Q25,Q31,Q39,Q41)</f>
        <v>60349.72</v>
      </c>
      <c r="R7" s="16">
        <f>SUM(R8,R20,R25,R31,R39,R41)</f>
        <v>59526.48</v>
      </c>
      <c r="S7" s="16">
        <f>SUM(S8,S20,S25,S31,S39,S41)</f>
        <v>823.24</v>
      </c>
      <c r="T7" s="16">
        <v>54767.51</v>
      </c>
      <c r="U7" s="16">
        <v>53869.98</v>
      </c>
      <c r="V7" s="16">
        <v>897.53</v>
      </c>
      <c r="W7" s="16">
        <f>SUM(W8,W20,W25,W31,W39,W41)</f>
        <v>5582.21</v>
      </c>
      <c r="X7" s="16">
        <f>SUM(X8,X20,X25,X31,X39,X41)</f>
        <v>5656.5</v>
      </c>
      <c r="Y7" s="16">
        <f>SUM(Y8,Y20,Y25,Y31,Y39,Y41)</f>
        <v>-74.29</v>
      </c>
      <c r="Z7" s="7"/>
    </row>
    <row r="8" ht="20.1" customHeight="1" spans="1:26">
      <c r="A8" s="7" t="s">
        <v>25</v>
      </c>
      <c r="B8" s="7" t="s">
        <v>26</v>
      </c>
      <c r="C8" s="7">
        <v>1166207</v>
      </c>
      <c r="D8" s="7">
        <v>866447</v>
      </c>
      <c r="E8" s="7">
        <v>152284</v>
      </c>
      <c r="F8" s="7">
        <v>299760</v>
      </c>
      <c r="G8" s="7">
        <v>105</v>
      </c>
      <c r="H8" s="7">
        <v>180</v>
      </c>
      <c r="I8" s="7">
        <v>14</v>
      </c>
      <c r="J8" s="7">
        <v>342649</v>
      </c>
      <c r="K8" s="7">
        <v>258656</v>
      </c>
      <c r="L8" s="7">
        <v>46069</v>
      </c>
      <c r="M8" s="7">
        <v>83993</v>
      </c>
      <c r="N8" s="7">
        <v>120</v>
      </c>
      <c r="O8" s="7">
        <v>205</v>
      </c>
      <c r="P8" s="7">
        <v>14</v>
      </c>
      <c r="Q8" s="16">
        <f>SUM(Q9:Q19)</f>
        <v>19596.8</v>
      </c>
      <c r="R8" s="16">
        <f>SUM(R9:R19)</f>
        <v>19319.1</v>
      </c>
      <c r="S8" s="16">
        <f>SUM(S9:S19)</f>
        <v>277.7</v>
      </c>
      <c r="T8" s="16">
        <v>17802.28</v>
      </c>
      <c r="U8" s="16">
        <v>17506.85</v>
      </c>
      <c r="V8" s="16">
        <v>295.43</v>
      </c>
      <c r="W8" s="16">
        <f>SUM(W9:W19)</f>
        <v>1794.52</v>
      </c>
      <c r="X8" s="16">
        <f>SUM(X9:X19)</f>
        <v>1812.25</v>
      </c>
      <c r="Y8" s="16">
        <f>SUM(Y9:Y19)</f>
        <v>-17.73</v>
      </c>
      <c r="Z8" s="16"/>
    </row>
    <row r="9" ht="20.1" customHeight="1" spans="1:26">
      <c r="A9" s="7" t="s">
        <v>27</v>
      </c>
      <c r="B9" s="7" t="s">
        <v>28</v>
      </c>
      <c r="C9" s="7">
        <v>93944</v>
      </c>
      <c r="D9" s="7">
        <v>66633</v>
      </c>
      <c r="E9" s="7">
        <v>12048</v>
      </c>
      <c r="F9" s="7">
        <v>27311</v>
      </c>
      <c r="G9" s="12">
        <v>105</v>
      </c>
      <c r="H9" s="12">
        <v>180</v>
      </c>
      <c r="I9" s="7">
        <v>14</v>
      </c>
      <c r="J9" s="12">
        <v>0</v>
      </c>
      <c r="K9" s="7">
        <v>0</v>
      </c>
      <c r="L9" s="7">
        <v>0</v>
      </c>
      <c r="M9" s="7">
        <v>0</v>
      </c>
      <c r="N9" s="12">
        <v>120</v>
      </c>
      <c r="O9" s="12">
        <v>205</v>
      </c>
      <c r="P9" s="7">
        <v>14</v>
      </c>
      <c r="Q9" s="16">
        <f t="shared" ref="Q9:Q19" si="0">R9+S9</f>
        <v>1208.11</v>
      </c>
      <c r="R9" s="16">
        <f t="shared" ref="R9:R19" si="1">ROUND((D9*G9+F9*H9+K9*N9+M9*O9)/10000,2)</f>
        <v>1191.24</v>
      </c>
      <c r="S9" s="16">
        <f t="shared" ref="S9:S19" si="2">ROUND((E9*I9+L9*P9)/10000,2)</f>
        <v>16.87</v>
      </c>
      <c r="T9" s="16">
        <v>1077.94</v>
      </c>
      <c r="U9" s="16">
        <v>1059.68</v>
      </c>
      <c r="V9" s="16">
        <v>18.26</v>
      </c>
      <c r="W9" s="16">
        <f>X9+Y9</f>
        <v>130.17</v>
      </c>
      <c r="X9" s="16">
        <f t="shared" ref="X9:X19" si="3">R9-U9</f>
        <v>131.56</v>
      </c>
      <c r="Y9" s="16">
        <f>S9-V9</f>
        <v>-1.39</v>
      </c>
      <c r="Z9" s="7"/>
    </row>
    <row r="10" ht="20.1" customHeight="1" spans="1:26">
      <c r="A10" s="7" t="s">
        <v>29</v>
      </c>
      <c r="B10" s="7" t="s">
        <v>30</v>
      </c>
      <c r="C10" s="7">
        <v>105851</v>
      </c>
      <c r="D10" s="7">
        <v>70025</v>
      </c>
      <c r="E10" s="7">
        <v>11092</v>
      </c>
      <c r="F10" s="7">
        <v>35826</v>
      </c>
      <c r="G10" s="12">
        <v>105</v>
      </c>
      <c r="H10" s="12">
        <v>180</v>
      </c>
      <c r="I10" s="7">
        <v>14</v>
      </c>
      <c r="J10" s="12">
        <v>0</v>
      </c>
      <c r="K10" s="7">
        <v>0</v>
      </c>
      <c r="L10" s="7">
        <v>0</v>
      </c>
      <c r="M10" s="7">
        <v>0</v>
      </c>
      <c r="N10" s="12">
        <v>120</v>
      </c>
      <c r="O10" s="12">
        <v>205</v>
      </c>
      <c r="P10" s="7">
        <v>14</v>
      </c>
      <c r="Q10" s="16">
        <f t="shared" si="0"/>
        <v>1395.66</v>
      </c>
      <c r="R10" s="16">
        <f t="shared" si="1"/>
        <v>1380.13</v>
      </c>
      <c r="S10" s="16">
        <f t="shared" si="2"/>
        <v>15.53</v>
      </c>
      <c r="T10" s="16">
        <v>1278.25</v>
      </c>
      <c r="U10" s="16">
        <v>1261.65</v>
      </c>
      <c r="V10" s="16">
        <v>16.6</v>
      </c>
      <c r="W10" s="16">
        <f t="shared" ref="W10:W19" si="4">X10+Y10</f>
        <v>117.41</v>
      </c>
      <c r="X10" s="16">
        <f t="shared" si="3"/>
        <v>118.48</v>
      </c>
      <c r="Y10" s="16">
        <f t="shared" ref="Y9:Y19" si="5">S10-V10</f>
        <v>-1.07</v>
      </c>
      <c r="Z10" s="7"/>
    </row>
    <row r="11" ht="20.1" customHeight="1" spans="1:26">
      <c r="A11" s="7" t="s">
        <v>31</v>
      </c>
      <c r="B11" s="7" t="s">
        <v>32</v>
      </c>
      <c r="C11" s="7">
        <v>122483</v>
      </c>
      <c r="D11" s="7">
        <v>89947</v>
      </c>
      <c r="E11" s="7">
        <v>15203</v>
      </c>
      <c r="F11" s="7">
        <v>32536</v>
      </c>
      <c r="G11" s="12">
        <v>105</v>
      </c>
      <c r="H11" s="12">
        <v>180</v>
      </c>
      <c r="I11" s="7">
        <v>14</v>
      </c>
      <c r="J11" s="12">
        <v>0</v>
      </c>
      <c r="K11" s="7">
        <v>0</v>
      </c>
      <c r="L11" s="7">
        <v>0</v>
      </c>
      <c r="M11" s="7">
        <v>0</v>
      </c>
      <c r="N11" s="12">
        <v>120</v>
      </c>
      <c r="O11" s="12">
        <v>205</v>
      </c>
      <c r="P11" s="7">
        <v>14</v>
      </c>
      <c r="Q11" s="16">
        <f t="shared" si="0"/>
        <v>1551.37</v>
      </c>
      <c r="R11" s="16">
        <f t="shared" si="1"/>
        <v>1530.09</v>
      </c>
      <c r="S11" s="16">
        <f t="shared" si="2"/>
        <v>21.28</v>
      </c>
      <c r="T11" s="16">
        <v>1402.61</v>
      </c>
      <c r="U11" s="16">
        <v>1379.49</v>
      </c>
      <c r="V11" s="16">
        <v>23.12</v>
      </c>
      <c r="W11" s="16">
        <f t="shared" si="4"/>
        <v>148.76</v>
      </c>
      <c r="X11" s="16">
        <f t="shared" si="3"/>
        <v>150.6</v>
      </c>
      <c r="Y11" s="16">
        <f t="shared" si="5"/>
        <v>-1.84</v>
      </c>
      <c r="Z11" s="7"/>
    </row>
    <row r="12" ht="20.1" customHeight="1" spans="1:26">
      <c r="A12" s="7" t="s">
        <v>33</v>
      </c>
      <c r="B12" s="7" t="s">
        <v>34</v>
      </c>
      <c r="C12" s="7">
        <v>155297</v>
      </c>
      <c r="D12" s="7">
        <v>117402</v>
      </c>
      <c r="E12" s="7">
        <v>19741</v>
      </c>
      <c r="F12" s="7">
        <v>37895</v>
      </c>
      <c r="G12" s="12">
        <v>105</v>
      </c>
      <c r="H12" s="12">
        <v>180</v>
      </c>
      <c r="I12" s="7">
        <v>14</v>
      </c>
      <c r="J12" s="12">
        <v>0</v>
      </c>
      <c r="K12" s="7">
        <v>0</v>
      </c>
      <c r="L12" s="7">
        <v>0</v>
      </c>
      <c r="M12" s="7">
        <v>0</v>
      </c>
      <c r="N12" s="12">
        <v>120</v>
      </c>
      <c r="O12" s="12">
        <v>205</v>
      </c>
      <c r="P12" s="7">
        <v>14</v>
      </c>
      <c r="Q12" s="16">
        <f t="shared" si="0"/>
        <v>1942.47</v>
      </c>
      <c r="R12" s="16">
        <f t="shared" si="1"/>
        <v>1914.83</v>
      </c>
      <c r="S12" s="16">
        <f t="shared" si="2"/>
        <v>27.64</v>
      </c>
      <c r="T12" s="16">
        <v>1755.15</v>
      </c>
      <c r="U12" s="16">
        <v>1723.79</v>
      </c>
      <c r="V12" s="16">
        <v>31.36</v>
      </c>
      <c r="W12" s="16">
        <f t="shared" si="4"/>
        <v>187.32</v>
      </c>
      <c r="X12" s="16">
        <f t="shared" si="3"/>
        <v>191.04</v>
      </c>
      <c r="Y12" s="16">
        <f t="shared" si="5"/>
        <v>-3.72</v>
      </c>
      <c r="Z12" s="7"/>
    </row>
    <row r="13" ht="20.1" customHeight="1" spans="1:26">
      <c r="A13" s="7" t="s">
        <v>35</v>
      </c>
      <c r="B13" s="7" t="s">
        <v>36</v>
      </c>
      <c r="C13" s="7">
        <v>141809</v>
      </c>
      <c r="D13" s="7">
        <v>110770</v>
      </c>
      <c r="E13" s="7">
        <v>19462</v>
      </c>
      <c r="F13" s="7">
        <v>31039</v>
      </c>
      <c r="G13" s="12">
        <v>105</v>
      </c>
      <c r="H13" s="12">
        <v>180</v>
      </c>
      <c r="I13" s="7">
        <v>14</v>
      </c>
      <c r="J13" s="12">
        <v>73735</v>
      </c>
      <c r="K13" s="7">
        <v>56224</v>
      </c>
      <c r="L13" s="7">
        <v>10011</v>
      </c>
      <c r="M13" s="7">
        <v>17511</v>
      </c>
      <c r="N13" s="12">
        <v>120</v>
      </c>
      <c r="O13" s="12">
        <v>205</v>
      </c>
      <c r="P13" s="7">
        <v>14</v>
      </c>
      <c r="Q13" s="16">
        <f t="shared" si="0"/>
        <v>2796.71</v>
      </c>
      <c r="R13" s="16">
        <f t="shared" si="1"/>
        <v>2755.45</v>
      </c>
      <c r="S13" s="16">
        <f t="shared" si="2"/>
        <v>41.26</v>
      </c>
      <c r="T13" s="16">
        <v>2585.85</v>
      </c>
      <c r="U13" s="16">
        <v>2542.23</v>
      </c>
      <c r="V13" s="16">
        <v>43.62</v>
      </c>
      <c r="W13" s="16">
        <f t="shared" si="4"/>
        <v>210.86</v>
      </c>
      <c r="X13" s="16">
        <f t="shared" si="3"/>
        <v>213.22</v>
      </c>
      <c r="Y13" s="16">
        <f t="shared" si="5"/>
        <v>-2.36</v>
      </c>
      <c r="Z13" s="7"/>
    </row>
    <row r="14" ht="20.1" customHeight="1" spans="1:26">
      <c r="A14" s="7" t="s">
        <v>37</v>
      </c>
      <c r="B14" s="7" t="s">
        <v>38</v>
      </c>
      <c r="C14" s="7">
        <v>97769</v>
      </c>
      <c r="D14" s="7">
        <v>72660</v>
      </c>
      <c r="E14" s="7">
        <v>13744</v>
      </c>
      <c r="F14" s="7">
        <v>25109</v>
      </c>
      <c r="G14" s="12">
        <v>105</v>
      </c>
      <c r="H14" s="12">
        <v>180</v>
      </c>
      <c r="I14" s="7">
        <v>14</v>
      </c>
      <c r="J14" s="12">
        <v>6536</v>
      </c>
      <c r="K14" s="7">
        <v>4705</v>
      </c>
      <c r="L14" s="7">
        <v>932</v>
      </c>
      <c r="M14" s="7">
        <v>1831</v>
      </c>
      <c r="N14" s="12">
        <v>120</v>
      </c>
      <c r="O14" s="12">
        <v>205</v>
      </c>
      <c r="P14" s="7">
        <v>14</v>
      </c>
      <c r="Q14" s="16">
        <f t="shared" si="0"/>
        <v>1329.44</v>
      </c>
      <c r="R14" s="16">
        <f t="shared" si="1"/>
        <v>1308.89</v>
      </c>
      <c r="S14" s="16">
        <f t="shared" si="2"/>
        <v>20.55</v>
      </c>
      <c r="T14" s="16">
        <v>1152.41</v>
      </c>
      <c r="U14" s="16">
        <v>1131.57</v>
      </c>
      <c r="V14" s="16">
        <v>20.84</v>
      </c>
      <c r="W14" s="16">
        <f t="shared" si="4"/>
        <v>177.03</v>
      </c>
      <c r="X14" s="16">
        <f t="shared" si="3"/>
        <v>177.32</v>
      </c>
      <c r="Y14" s="16">
        <f t="shared" si="5"/>
        <v>-0.289999999999999</v>
      </c>
      <c r="Z14" s="7"/>
    </row>
    <row r="15" ht="20.1" customHeight="1" spans="1:26">
      <c r="A15" s="7" t="s">
        <v>39</v>
      </c>
      <c r="B15" s="7" t="s">
        <v>40</v>
      </c>
      <c r="C15" s="7">
        <v>194119</v>
      </c>
      <c r="D15" s="7">
        <v>145765</v>
      </c>
      <c r="E15" s="7">
        <v>26192</v>
      </c>
      <c r="F15" s="7">
        <v>48354</v>
      </c>
      <c r="G15" s="12">
        <v>105</v>
      </c>
      <c r="H15" s="12">
        <v>180</v>
      </c>
      <c r="I15" s="7">
        <v>14</v>
      </c>
      <c r="J15" s="12">
        <v>16073</v>
      </c>
      <c r="K15" s="7">
        <v>12410</v>
      </c>
      <c r="L15" s="7">
        <v>2137</v>
      </c>
      <c r="M15" s="7">
        <v>3663</v>
      </c>
      <c r="N15" s="12">
        <v>120</v>
      </c>
      <c r="O15" s="12">
        <v>205</v>
      </c>
      <c r="P15" s="7">
        <v>14</v>
      </c>
      <c r="Q15" s="16">
        <f t="shared" si="0"/>
        <v>2664.58</v>
      </c>
      <c r="R15" s="16">
        <f t="shared" si="1"/>
        <v>2624.92</v>
      </c>
      <c r="S15" s="16">
        <f t="shared" si="2"/>
        <v>39.66</v>
      </c>
      <c r="T15" s="16">
        <v>2382.13</v>
      </c>
      <c r="U15" s="16">
        <v>2339.75</v>
      </c>
      <c r="V15" s="16">
        <v>42.38</v>
      </c>
      <c r="W15" s="16">
        <f t="shared" si="4"/>
        <v>282.45</v>
      </c>
      <c r="X15" s="16">
        <f t="shared" si="3"/>
        <v>285.17</v>
      </c>
      <c r="Y15" s="16">
        <f t="shared" si="5"/>
        <v>-2.72000000000001</v>
      </c>
      <c r="Z15" s="7"/>
    </row>
    <row r="16" ht="20.1" customHeight="1" spans="1:26">
      <c r="A16" s="7" t="s">
        <v>41</v>
      </c>
      <c r="B16" s="7" t="s">
        <v>42</v>
      </c>
      <c r="C16" s="7">
        <v>125147</v>
      </c>
      <c r="D16" s="7">
        <v>97675</v>
      </c>
      <c r="E16" s="7">
        <v>16651</v>
      </c>
      <c r="F16" s="7">
        <v>27472</v>
      </c>
      <c r="G16" s="12">
        <v>105</v>
      </c>
      <c r="H16" s="12">
        <v>180</v>
      </c>
      <c r="I16" s="7">
        <v>14</v>
      </c>
      <c r="J16" s="12">
        <v>64798</v>
      </c>
      <c r="K16" s="7">
        <v>47505</v>
      </c>
      <c r="L16" s="7">
        <v>8076</v>
      </c>
      <c r="M16" s="7">
        <v>17293</v>
      </c>
      <c r="N16" s="12">
        <v>120</v>
      </c>
      <c r="O16" s="12">
        <v>205</v>
      </c>
      <c r="P16" s="7">
        <v>14</v>
      </c>
      <c r="Q16" s="16">
        <f t="shared" si="0"/>
        <v>2479.27</v>
      </c>
      <c r="R16" s="16">
        <f t="shared" si="1"/>
        <v>2444.65</v>
      </c>
      <c r="S16" s="16">
        <f t="shared" si="2"/>
        <v>34.62</v>
      </c>
      <c r="T16" s="16">
        <v>2332.78</v>
      </c>
      <c r="U16" s="16">
        <v>2296.27</v>
      </c>
      <c r="V16" s="16">
        <v>36.51</v>
      </c>
      <c r="W16" s="16">
        <f t="shared" si="4"/>
        <v>146.49</v>
      </c>
      <c r="X16" s="16">
        <f t="shared" si="3"/>
        <v>148.38</v>
      </c>
      <c r="Y16" s="16">
        <f t="shared" si="5"/>
        <v>-1.89</v>
      </c>
      <c r="Z16" s="7"/>
    </row>
    <row r="17" ht="20.1" customHeight="1" spans="1:26">
      <c r="A17" s="7" t="s">
        <v>43</v>
      </c>
      <c r="B17" s="7" t="s">
        <v>44</v>
      </c>
      <c r="C17" s="7">
        <v>33930</v>
      </c>
      <c r="D17" s="7">
        <v>25486</v>
      </c>
      <c r="E17" s="7">
        <v>5184</v>
      </c>
      <c r="F17" s="7">
        <v>8444</v>
      </c>
      <c r="G17" s="12">
        <v>105</v>
      </c>
      <c r="H17" s="12">
        <v>180</v>
      </c>
      <c r="I17" s="12">
        <v>14</v>
      </c>
      <c r="J17" s="12">
        <v>39282</v>
      </c>
      <c r="K17" s="7">
        <v>28854</v>
      </c>
      <c r="L17" s="7">
        <v>5150</v>
      </c>
      <c r="M17" s="7">
        <v>10428</v>
      </c>
      <c r="N17" s="12">
        <v>120</v>
      </c>
      <c r="O17" s="12">
        <v>205</v>
      </c>
      <c r="P17" s="12">
        <v>14</v>
      </c>
      <c r="Q17" s="16">
        <f t="shared" si="0"/>
        <v>994.09</v>
      </c>
      <c r="R17" s="16">
        <f t="shared" si="1"/>
        <v>979.62</v>
      </c>
      <c r="S17" s="16">
        <f t="shared" si="2"/>
        <v>14.47</v>
      </c>
      <c r="T17" s="16">
        <v>895.54</v>
      </c>
      <c r="U17" s="16">
        <v>881</v>
      </c>
      <c r="V17" s="16">
        <v>14.54</v>
      </c>
      <c r="W17" s="16">
        <f t="shared" si="4"/>
        <v>98.55</v>
      </c>
      <c r="X17" s="16">
        <f t="shared" si="3"/>
        <v>98.62</v>
      </c>
      <c r="Y17" s="16">
        <f t="shared" si="5"/>
        <v>-0.0699999999999985</v>
      </c>
      <c r="Z17" s="7"/>
    </row>
    <row r="18" ht="20.1" customHeight="1" spans="1:26">
      <c r="A18" s="7" t="s">
        <v>45</v>
      </c>
      <c r="B18" s="7" t="s">
        <v>46</v>
      </c>
      <c r="C18" s="7">
        <v>32001</v>
      </c>
      <c r="D18" s="7">
        <v>22582</v>
      </c>
      <c r="E18" s="7">
        <v>4237</v>
      </c>
      <c r="F18" s="7">
        <v>9419</v>
      </c>
      <c r="G18" s="12">
        <v>105</v>
      </c>
      <c r="H18" s="12">
        <v>180</v>
      </c>
      <c r="I18" s="7">
        <v>14</v>
      </c>
      <c r="J18" s="12">
        <v>51623</v>
      </c>
      <c r="K18" s="7">
        <v>39338</v>
      </c>
      <c r="L18" s="7">
        <v>6951</v>
      </c>
      <c r="M18" s="7">
        <v>12285</v>
      </c>
      <c r="N18" s="12">
        <v>120</v>
      </c>
      <c r="O18" s="12">
        <v>205</v>
      </c>
      <c r="P18" s="7">
        <v>14</v>
      </c>
      <c r="Q18" s="16">
        <f t="shared" si="0"/>
        <v>1146.21</v>
      </c>
      <c r="R18" s="16">
        <f t="shared" si="1"/>
        <v>1130.55</v>
      </c>
      <c r="S18" s="16">
        <f t="shared" si="2"/>
        <v>15.66</v>
      </c>
      <c r="T18" s="16">
        <v>1052.28</v>
      </c>
      <c r="U18" s="16">
        <v>1035.03</v>
      </c>
      <c r="V18" s="16">
        <v>17.25</v>
      </c>
      <c r="W18" s="16">
        <f t="shared" si="4"/>
        <v>93.93</v>
      </c>
      <c r="X18" s="16">
        <f t="shared" si="3"/>
        <v>95.52</v>
      </c>
      <c r="Y18" s="16">
        <f t="shared" si="5"/>
        <v>-1.59</v>
      </c>
      <c r="Z18" s="7"/>
    </row>
    <row r="19" ht="20.1" customHeight="1" spans="1:26">
      <c r="A19" s="7" t="s">
        <v>47</v>
      </c>
      <c r="B19" s="7" t="s">
        <v>48</v>
      </c>
      <c r="C19" s="7">
        <v>63857</v>
      </c>
      <c r="D19" s="7">
        <v>47502</v>
      </c>
      <c r="E19" s="7">
        <v>8730</v>
      </c>
      <c r="F19" s="7">
        <v>16355</v>
      </c>
      <c r="G19" s="12">
        <v>105</v>
      </c>
      <c r="H19" s="12">
        <v>180</v>
      </c>
      <c r="I19" s="7">
        <v>14</v>
      </c>
      <c r="J19" s="12">
        <v>90602</v>
      </c>
      <c r="K19" s="7">
        <v>69620</v>
      </c>
      <c r="L19" s="7">
        <v>12812</v>
      </c>
      <c r="M19" s="7">
        <v>20982</v>
      </c>
      <c r="N19" s="12">
        <v>120</v>
      </c>
      <c r="O19" s="12">
        <v>205</v>
      </c>
      <c r="P19" s="7">
        <v>14</v>
      </c>
      <c r="Q19" s="16">
        <f t="shared" si="0"/>
        <v>2088.89</v>
      </c>
      <c r="R19" s="16">
        <f t="shared" si="1"/>
        <v>2058.73</v>
      </c>
      <c r="S19" s="16">
        <f t="shared" si="2"/>
        <v>30.16</v>
      </c>
      <c r="T19" s="16">
        <v>1887.34</v>
      </c>
      <c r="U19" s="16">
        <v>1856.39</v>
      </c>
      <c r="V19" s="16">
        <v>30.95</v>
      </c>
      <c r="W19" s="16">
        <f t="shared" si="4"/>
        <v>201.55</v>
      </c>
      <c r="X19" s="16">
        <f t="shared" si="3"/>
        <v>202.34</v>
      </c>
      <c r="Y19" s="16">
        <f t="shared" si="5"/>
        <v>-0.789999999999999</v>
      </c>
      <c r="Z19" s="7"/>
    </row>
    <row r="20" ht="20.1" customHeight="1" spans="1:26">
      <c r="A20" s="7" t="s">
        <v>49</v>
      </c>
      <c r="B20" s="7" t="s">
        <v>50</v>
      </c>
      <c r="C20" s="7">
        <v>213120</v>
      </c>
      <c r="D20" s="7">
        <v>150963</v>
      </c>
      <c r="E20" s="7">
        <v>25869</v>
      </c>
      <c r="F20" s="7">
        <v>62157</v>
      </c>
      <c r="G20" s="7">
        <v>105</v>
      </c>
      <c r="H20" s="7">
        <v>180</v>
      </c>
      <c r="I20" s="7">
        <v>14</v>
      </c>
      <c r="J20" s="7">
        <v>46190</v>
      </c>
      <c r="K20" s="7">
        <v>35006</v>
      </c>
      <c r="L20" s="7">
        <v>6079</v>
      </c>
      <c r="M20" s="7">
        <v>11184</v>
      </c>
      <c r="N20" s="7">
        <v>120</v>
      </c>
      <c r="O20" s="7">
        <v>205</v>
      </c>
      <c r="P20" s="7">
        <v>14</v>
      </c>
      <c r="Q20" s="16">
        <f>SUM(Q21:Q24)</f>
        <v>3398.01</v>
      </c>
      <c r="R20" s="16">
        <f>SUM(R21:R24)</f>
        <v>3353.28</v>
      </c>
      <c r="S20" s="16">
        <f>SUM(S21:S24)</f>
        <v>44.73</v>
      </c>
      <c r="T20" s="16">
        <v>3049.88</v>
      </c>
      <c r="U20" s="16">
        <v>3001.31</v>
      </c>
      <c r="V20" s="16">
        <v>48.57</v>
      </c>
      <c r="W20" s="16">
        <f>SUM(W21:W24)</f>
        <v>348.13</v>
      </c>
      <c r="X20" s="16">
        <f>SUM(X21:X24)</f>
        <v>351.97</v>
      </c>
      <c r="Y20" s="16">
        <f>SUM(Y21:Y24)</f>
        <v>-3.84</v>
      </c>
      <c r="Z20" s="16"/>
    </row>
    <row r="21" ht="20.1" customHeight="1" spans="1:26">
      <c r="A21" s="7" t="s">
        <v>51</v>
      </c>
      <c r="B21" s="7" t="s">
        <v>52</v>
      </c>
      <c r="C21" s="7">
        <v>2538</v>
      </c>
      <c r="D21" s="7">
        <v>564</v>
      </c>
      <c r="E21" s="7">
        <v>69</v>
      </c>
      <c r="F21" s="7">
        <v>1974</v>
      </c>
      <c r="G21" s="12">
        <v>105</v>
      </c>
      <c r="H21" s="12">
        <v>180</v>
      </c>
      <c r="I21" s="7">
        <v>14</v>
      </c>
      <c r="J21" s="12">
        <v>0</v>
      </c>
      <c r="K21" s="7">
        <v>0</v>
      </c>
      <c r="L21" s="7">
        <v>0</v>
      </c>
      <c r="M21" s="7">
        <v>0</v>
      </c>
      <c r="N21" s="12">
        <v>120</v>
      </c>
      <c r="O21" s="12">
        <v>205</v>
      </c>
      <c r="P21" s="7">
        <v>14</v>
      </c>
      <c r="Q21" s="16">
        <f>R21+S21</f>
        <v>41.55</v>
      </c>
      <c r="R21" s="16">
        <f>ROUND((D21*G21+F21*H21+K21*N21+M21*O21)/10000,2)</f>
        <v>41.45</v>
      </c>
      <c r="S21" s="16">
        <f>ROUND((E21*I21+L21*P21)/10000,2)</f>
        <v>0.1</v>
      </c>
      <c r="T21" s="16">
        <v>38.92</v>
      </c>
      <c r="U21" s="16">
        <v>38.8</v>
      </c>
      <c r="V21" s="16">
        <v>0.12</v>
      </c>
      <c r="W21" s="16">
        <f>X21+Y21</f>
        <v>2.63000000000001</v>
      </c>
      <c r="X21" s="16">
        <f t="shared" ref="X21:Y24" si="6">R21-U21</f>
        <v>2.65000000000001</v>
      </c>
      <c r="Y21" s="16">
        <f t="shared" si="6"/>
        <v>-0.02</v>
      </c>
      <c r="Z21" s="7"/>
    </row>
    <row r="22" ht="37" customHeight="1" spans="1:26">
      <c r="A22" s="7" t="s">
        <v>53</v>
      </c>
      <c r="B22" s="7" t="s">
        <v>54</v>
      </c>
      <c r="C22" s="7">
        <v>150232</v>
      </c>
      <c r="D22" s="7">
        <v>108139</v>
      </c>
      <c r="E22" s="7">
        <v>17923</v>
      </c>
      <c r="F22" s="7">
        <v>42093</v>
      </c>
      <c r="G22" s="12">
        <v>105</v>
      </c>
      <c r="H22" s="12">
        <v>180</v>
      </c>
      <c r="I22" s="7">
        <v>14</v>
      </c>
      <c r="J22" s="12">
        <v>2386</v>
      </c>
      <c r="K22" s="7">
        <v>1719</v>
      </c>
      <c r="L22" s="7">
        <v>437</v>
      </c>
      <c r="M22" s="7">
        <v>667</v>
      </c>
      <c r="N22" s="12">
        <v>120</v>
      </c>
      <c r="O22" s="12">
        <v>205</v>
      </c>
      <c r="P22" s="7">
        <v>14</v>
      </c>
      <c r="Q22" s="16">
        <f>R22+S22</f>
        <v>1953.14</v>
      </c>
      <c r="R22" s="16">
        <f>ROUND((D22*G22+F22*H22+K22*N22+M22*O22)/10000,2)</f>
        <v>1927.44</v>
      </c>
      <c r="S22" s="16">
        <f>ROUND((E22*I22+L22*P22)/10000,2)</f>
        <v>25.7</v>
      </c>
      <c r="T22" s="16">
        <v>1744.94</v>
      </c>
      <c r="U22" s="16">
        <v>1715.99</v>
      </c>
      <c r="V22" s="16">
        <v>28.95</v>
      </c>
      <c r="W22" s="16">
        <f>X22+Y22</f>
        <v>208.2</v>
      </c>
      <c r="X22" s="16">
        <f t="shared" si="6"/>
        <v>211.45</v>
      </c>
      <c r="Y22" s="16">
        <f t="shared" si="6"/>
        <v>-3.25</v>
      </c>
      <c r="Z22" s="7" t="s">
        <v>55</v>
      </c>
    </row>
    <row r="23" ht="20.1" customHeight="1" spans="1:26">
      <c r="A23" s="7" t="s">
        <v>56</v>
      </c>
      <c r="B23" s="7" t="s">
        <v>57</v>
      </c>
      <c r="C23" s="7">
        <v>28154</v>
      </c>
      <c r="D23" s="7">
        <v>19098</v>
      </c>
      <c r="E23" s="7">
        <v>3660</v>
      </c>
      <c r="F23" s="7">
        <v>9056</v>
      </c>
      <c r="G23" s="12">
        <v>105</v>
      </c>
      <c r="H23" s="12">
        <v>180</v>
      </c>
      <c r="I23" s="7">
        <v>14</v>
      </c>
      <c r="J23" s="12">
        <v>36216</v>
      </c>
      <c r="K23" s="7">
        <v>27229</v>
      </c>
      <c r="L23" s="7">
        <v>4630</v>
      </c>
      <c r="M23" s="7">
        <v>8987</v>
      </c>
      <c r="N23" s="12">
        <v>120</v>
      </c>
      <c r="O23" s="12">
        <v>205</v>
      </c>
      <c r="P23" s="7">
        <v>14</v>
      </c>
      <c r="Q23" s="16">
        <f>R23+S23</f>
        <v>886.13</v>
      </c>
      <c r="R23" s="16">
        <f>ROUND((D23*G23+F23*H23+K23*N23+M23*O23)/10000,2)</f>
        <v>874.52</v>
      </c>
      <c r="S23" s="16">
        <f>ROUND((E23*I23+L23*P23)/10000,2)</f>
        <v>11.61</v>
      </c>
      <c r="T23" s="16">
        <v>821.35</v>
      </c>
      <c r="U23" s="16">
        <v>809.48</v>
      </c>
      <c r="V23" s="16">
        <v>11.87</v>
      </c>
      <c r="W23" s="16">
        <f>X23+Y23</f>
        <v>64.78</v>
      </c>
      <c r="X23" s="16">
        <f t="shared" si="6"/>
        <v>65.04</v>
      </c>
      <c r="Y23" s="16">
        <f t="shared" si="6"/>
        <v>-0.26</v>
      </c>
      <c r="Z23" s="7"/>
    </row>
    <row r="24" ht="20.1" customHeight="1" spans="1:26">
      <c r="A24" s="7" t="s">
        <v>58</v>
      </c>
      <c r="B24" s="7" t="s">
        <v>59</v>
      </c>
      <c r="C24" s="7">
        <v>32196</v>
      </c>
      <c r="D24" s="7">
        <v>23162</v>
      </c>
      <c r="E24" s="7">
        <v>4217</v>
      </c>
      <c r="F24" s="7">
        <v>9034</v>
      </c>
      <c r="G24" s="12">
        <v>105</v>
      </c>
      <c r="H24" s="12">
        <v>180</v>
      </c>
      <c r="I24" s="7">
        <v>14</v>
      </c>
      <c r="J24" s="12">
        <v>7588</v>
      </c>
      <c r="K24" s="7">
        <v>6058</v>
      </c>
      <c r="L24" s="7">
        <v>1012</v>
      </c>
      <c r="M24" s="7">
        <v>1530</v>
      </c>
      <c r="N24" s="12">
        <v>120</v>
      </c>
      <c r="O24" s="12">
        <v>205</v>
      </c>
      <c r="P24" s="7">
        <v>14</v>
      </c>
      <c r="Q24" s="16">
        <f>R24+S24</f>
        <v>517.19</v>
      </c>
      <c r="R24" s="16">
        <f>ROUND((D24*G24+F24*H24+K24*N24+M24*O24)/10000,2)</f>
        <v>509.87</v>
      </c>
      <c r="S24" s="16">
        <f>ROUND((E24*I24+L24*P24)/10000,2)</f>
        <v>7.32</v>
      </c>
      <c r="T24" s="16">
        <v>444.67</v>
      </c>
      <c r="U24" s="16">
        <v>437.04</v>
      </c>
      <c r="V24" s="16">
        <v>7.63</v>
      </c>
      <c r="W24" s="16">
        <f>X24+Y24</f>
        <v>72.52</v>
      </c>
      <c r="X24" s="16">
        <f t="shared" si="6"/>
        <v>72.83</v>
      </c>
      <c r="Y24" s="16">
        <f t="shared" si="6"/>
        <v>-0.31</v>
      </c>
      <c r="Z24" s="7" t="s">
        <v>60</v>
      </c>
    </row>
    <row r="25" ht="20.1" customHeight="1" spans="1:26">
      <c r="A25" s="7" t="s">
        <v>61</v>
      </c>
      <c r="B25" s="7" t="s">
        <v>62</v>
      </c>
      <c r="C25" s="7">
        <v>807236</v>
      </c>
      <c r="D25" s="7">
        <v>581608</v>
      </c>
      <c r="E25" s="7">
        <v>99062</v>
      </c>
      <c r="F25" s="7">
        <v>225628</v>
      </c>
      <c r="G25" s="7">
        <v>105</v>
      </c>
      <c r="H25" s="7">
        <v>180</v>
      </c>
      <c r="I25" s="7">
        <v>14</v>
      </c>
      <c r="J25" s="7">
        <v>76879</v>
      </c>
      <c r="K25" s="7">
        <v>57134</v>
      </c>
      <c r="L25" s="7">
        <v>9585</v>
      </c>
      <c r="M25" s="7">
        <v>19745</v>
      </c>
      <c r="N25" s="7">
        <v>120</v>
      </c>
      <c r="O25" s="7">
        <v>205</v>
      </c>
      <c r="P25" s="7">
        <v>14</v>
      </c>
      <c r="Q25" s="16">
        <f>SUM(Q26:Q30)</f>
        <v>11410.66</v>
      </c>
      <c r="R25" s="16">
        <f>SUM(R26:R30)</f>
        <v>11258.56</v>
      </c>
      <c r="S25" s="16">
        <f>SUM(S26:S30)</f>
        <v>152.1</v>
      </c>
      <c r="T25" s="16">
        <v>10172.31</v>
      </c>
      <c r="U25" s="16">
        <v>10007.94</v>
      </c>
      <c r="V25" s="16">
        <v>164.37</v>
      </c>
      <c r="W25" s="16">
        <f>SUM(W26:W30)</f>
        <v>1238.35</v>
      </c>
      <c r="X25" s="16">
        <f>SUM(X26:X30)</f>
        <v>1250.62</v>
      </c>
      <c r="Y25" s="16">
        <f>SUM(Y26:Y30)</f>
        <v>-12.27</v>
      </c>
      <c r="Z25" s="16"/>
    </row>
    <row r="26" ht="20.1" customHeight="1" spans="1:26">
      <c r="A26" s="7" t="s">
        <v>63</v>
      </c>
      <c r="B26" s="7" t="s">
        <v>64</v>
      </c>
      <c r="C26" s="7">
        <v>88820</v>
      </c>
      <c r="D26" s="7">
        <v>66424</v>
      </c>
      <c r="E26" s="7">
        <v>11462</v>
      </c>
      <c r="F26" s="7">
        <v>22396</v>
      </c>
      <c r="G26" s="12">
        <v>105</v>
      </c>
      <c r="H26" s="12">
        <v>180</v>
      </c>
      <c r="I26" s="7">
        <v>14</v>
      </c>
      <c r="J26" s="12">
        <v>29004</v>
      </c>
      <c r="K26" s="7">
        <v>21292</v>
      </c>
      <c r="L26" s="7">
        <v>3477</v>
      </c>
      <c r="M26" s="7">
        <v>7712</v>
      </c>
      <c r="N26" s="12">
        <v>120</v>
      </c>
      <c r="O26" s="12">
        <v>205</v>
      </c>
      <c r="P26" s="7">
        <v>14</v>
      </c>
      <c r="Q26" s="16">
        <f>R26+S26</f>
        <v>1535.09</v>
      </c>
      <c r="R26" s="16">
        <f>ROUND((D26*G26+F26*H26+K26*N26+M26*O26)/10000,2)</f>
        <v>1514.18</v>
      </c>
      <c r="S26" s="16">
        <f>ROUND((E26*I26+L26*P26)/10000,2)</f>
        <v>20.91</v>
      </c>
      <c r="T26" s="16">
        <v>1399.24</v>
      </c>
      <c r="U26" s="16">
        <v>1377.75</v>
      </c>
      <c r="V26" s="16">
        <v>21.49</v>
      </c>
      <c r="W26" s="16">
        <f>X26+Y26</f>
        <v>135.85</v>
      </c>
      <c r="X26" s="16">
        <f t="shared" ref="X26:Y30" si="7">R26-U26</f>
        <v>136.43</v>
      </c>
      <c r="Y26" s="16">
        <f t="shared" si="7"/>
        <v>-0.579999999999998</v>
      </c>
      <c r="Z26" s="7"/>
    </row>
    <row r="27" ht="20.1" customHeight="1" spans="1:26">
      <c r="A27" s="7" t="s">
        <v>65</v>
      </c>
      <c r="B27" s="7" t="s">
        <v>66</v>
      </c>
      <c r="C27" s="7">
        <v>339980</v>
      </c>
      <c r="D27" s="7">
        <v>248273</v>
      </c>
      <c r="E27" s="7">
        <v>42669</v>
      </c>
      <c r="F27" s="7">
        <v>91707</v>
      </c>
      <c r="G27" s="12">
        <v>105</v>
      </c>
      <c r="H27" s="12">
        <v>180</v>
      </c>
      <c r="I27" s="7">
        <v>14</v>
      </c>
      <c r="J27" s="12">
        <v>10883</v>
      </c>
      <c r="K27" s="7">
        <v>8179</v>
      </c>
      <c r="L27" s="7">
        <v>1567</v>
      </c>
      <c r="M27" s="7">
        <v>2704</v>
      </c>
      <c r="N27" s="12">
        <v>120</v>
      </c>
      <c r="O27" s="12">
        <v>205</v>
      </c>
      <c r="P27" s="7">
        <v>14</v>
      </c>
      <c r="Q27" s="16">
        <f>R27+S27</f>
        <v>4473.1</v>
      </c>
      <c r="R27" s="16">
        <f>ROUND((D27*G27+F27*H27+K27*N27+M27*O27)/10000,2)</f>
        <v>4411.17</v>
      </c>
      <c r="S27" s="16">
        <f>ROUND((E27*I27+L27*P27)/10000,2)</f>
        <v>61.93</v>
      </c>
      <c r="T27" s="16">
        <v>3891.64</v>
      </c>
      <c r="U27" s="16">
        <v>3823.69</v>
      </c>
      <c r="V27" s="16">
        <v>67.95</v>
      </c>
      <c r="W27" s="16">
        <f>X27+Y27</f>
        <v>581.46</v>
      </c>
      <c r="X27" s="16">
        <f t="shared" si="7"/>
        <v>587.48</v>
      </c>
      <c r="Y27" s="16">
        <f t="shared" si="7"/>
        <v>-6.02</v>
      </c>
      <c r="Z27" s="7"/>
    </row>
    <row r="28" ht="20.1" customHeight="1" spans="1:26">
      <c r="A28" s="7" t="s">
        <v>67</v>
      </c>
      <c r="B28" s="7" t="s">
        <v>68</v>
      </c>
      <c r="C28" s="7">
        <v>285420</v>
      </c>
      <c r="D28" s="7">
        <v>200234</v>
      </c>
      <c r="E28" s="7">
        <v>33342</v>
      </c>
      <c r="F28" s="7">
        <v>85186</v>
      </c>
      <c r="G28" s="12">
        <v>105</v>
      </c>
      <c r="H28" s="12">
        <v>180</v>
      </c>
      <c r="I28" s="7">
        <v>14</v>
      </c>
      <c r="J28" s="12">
        <v>1303</v>
      </c>
      <c r="K28" s="7">
        <v>1303</v>
      </c>
      <c r="L28" s="7">
        <v>280</v>
      </c>
      <c r="M28" s="7">
        <v>0</v>
      </c>
      <c r="N28" s="12">
        <v>120</v>
      </c>
      <c r="O28" s="12">
        <v>205</v>
      </c>
      <c r="P28" s="7">
        <v>14</v>
      </c>
      <c r="Q28" s="16">
        <f>R28+S28</f>
        <v>3698.51</v>
      </c>
      <c r="R28" s="16">
        <f>ROUND((D28*G28+F28*H28+K28*N28+M28*O28)/10000,2)</f>
        <v>3651.44</v>
      </c>
      <c r="S28" s="16">
        <f>ROUND((E28*I28+L28*P28)/10000,2)</f>
        <v>47.07</v>
      </c>
      <c r="T28" s="16">
        <v>3297.74</v>
      </c>
      <c r="U28" s="16">
        <v>3247.19</v>
      </c>
      <c r="V28" s="16">
        <v>50.55</v>
      </c>
      <c r="W28" s="16">
        <f>X28+Y28</f>
        <v>400.77</v>
      </c>
      <c r="X28" s="16">
        <f t="shared" si="7"/>
        <v>404.25</v>
      </c>
      <c r="Y28" s="16">
        <f t="shared" si="7"/>
        <v>-3.48</v>
      </c>
      <c r="Z28" s="7"/>
    </row>
    <row r="29" ht="20.1" customHeight="1" spans="1:26">
      <c r="A29" s="7" t="s">
        <v>69</v>
      </c>
      <c r="B29" s="7" t="s">
        <v>70</v>
      </c>
      <c r="C29" s="7">
        <v>47162</v>
      </c>
      <c r="D29" s="7">
        <v>33565</v>
      </c>
      <c r="E29" s="7">
        <v>5820</v>
      </c>
      <c r="F29" s="7">
        <v>13597</v>
      </c>
      <c r="G29" s="12">
        <v>105</v>
      </c>
      <c r="H29" s="12">
        <v>180</v>
      </c>
      <c r="I29" s="7">
        <v>14</v>
      </c>
      <c r="J29" s="12">
        <v>30043</v>
      </c>
      <c r="K29" s="7">
        <v>22176</v>
      </c>
      <c r="L29" s="7">
        <v>3681</v>
      </c>
      <c r="M29" s="7">
        <v>7867</v>
      </c>
      <c r="N29" s="12">
        <v>120</v>
      </c>
      <c r="O29" s="12">
        <v>205</v>
      </c>
      <c r="P29" s="7">
        <v>14</v>
      </c>
      <c r="Q29" s="16">
        <f>R29+S29</f>
        <v>1037.86</v>
      </c>
      <c r="R29" s="16">
        <f>ROUND((D29*G29+F29*H29+K29*N29+M29*O29)/10000,2)</f>
        <v>1024.56</v>
      </c>
      <c r="S29" s="16">
        <f>ROUND((E29*I29+L29*P29)/10000,2)</f>
        <v>13.3</v>
      </c>
      <c r="T29" s="16">
        <v>985.18</v>
      </c>
      <c r="U29" s="16">
        <v>970.41</v>
      </c>
      <c r="V29" s="16">
        <v>14.77</v>
      </c>
      <c r="W29" s="16">
        <f>X29+Y29</f>
        <v>52.68</v>
      </c>
      <c r="X29" s="16">
        <f t="shared" si="7"/>
        <v>54.15</v>
      </c>
      <c r="Y29" s="16">
        <f t="shared" si="7"/>
        <v>-1.47</v>
      </c>
      <c r="Z29" s="7"/>
    </row>
    <row r="30" ht="20.1" customHeight="1" spans="1:26">
      <c r="A30" s="7" t="s">
        <v>71</v>
      </c>
      <c r="B30" s="7" t="s">
        <v>72</v>
      </c>
      <c r="C30" s="7">
        <v>45854</v>
      </c>
      <c r="D30" s="7">
        <v>33112</v>
      </c>
      <c r="E30" s="7">
        <v>5769</v>
      </c>
      <c r="F30" s="7">
        <v>12742</v>
      </c>
      <c r="G30" s="12">
        <v>105</v>
      </c>
      <c r="H30" s="12">
        <v>180</v>
      </c>
      <c r="I30" s="7">
        <v>14</v>
      </c>
      <c r="J30" s="12">
        <v>5646</v>
      </c>
      <c r="K30" s="7">
        <v>4184</v>
      </c>
      <c r="L30" s="7">
        <v>580</v>
      </c>
      <c r="M30" s="7">
        <v>1462</v>
      </c>
      <c r="N30" s="12">
        <v>120</v>
      </c>
      <c r="O30" s="12">
        <v>205</v>
      </c>
      <c r="P30" s="7">
        <v>14</v>
      </c>
      <c r="Q30" s="16">
        <f>R30+S30</f>
        <v>666.1</v>
      </c>
      <c r="R30" s="16">
        <f>ROUND((D30*G30+F30*H30+K30*N30+M30*O30)/10000,2)</f>
        <v>657.21</v>
      </c>
      <c r="S30" s="16">
        <f>ROUND((E30*I30+L30*P30)/10000,2)</f>
        <v>8.89</v>
      </c>
      <c r="T30" s="16">
        <v>598.51</v>
      </c>
      <c r="U30" s="16">
        <v>588.9</v>
      </c>
      <c r="V30" s="16">
        <v>9.61</v>
      </c>
      <c r="W30" s="16">
        <f>X30+Y30</f>
        <v>67.5900000000001</v>
      </c>
      <c r="X30" s="16">
        <f t="shared" si="7"/>
        <v>68.3100000000001</v>
      </c>
      <c r="Y30" s="16">
        <f t="shared" si="7"/>
        <v>-0.719999999999999</v>
      </c>
      <c r="Z30" s="7"/>
    </row>
    <row r="31" ht="20.1" customHeight="1" spans="1:26">
      <c r="A31" s="7" t="s">
        <v>73</v>
      </c>
      <c r="B31" s="7" t="s">
        <v>74</v>
      </c>
      <c r="C31" s="7">
        <v>306871</v>
      </c>
      <c r="D31" s="7">
        <v>215227</v>
      </c>
      <c r="E31" s="7">
        <v>35765</v>
      </c>
      <c r="F31" s="7">
        <v>91644</v>
      </c>
      <c r="G31" s="7">
        <v>105</v>
      </c>
      <c r="H31" s="7">
        <v>180</v>
      </c>
      <c r="I31" s="7">
        <v>14</v>
      </c>
      <c r="J31" s="12">
        <v>139821</v>
      </c>
      <c r="K31" s="7">
        <v>99521</v>
      </c>
      <c r="L31" s="7">
        <v>15499</v>
      </c>
      <c r="M31" s="7">
        <v>40300</v>
      </c>
      <c r="N31" s="7">
        <v>120</v>
      </c>
      <c r="O31" s="7">
        <v>205</v>
      </c>
      <c r="P31" s="7">
        <v>14</v>
      </c>
      <c r="Q31" s="16">
        <f>SUM(Q32:Q38)</f>
        <v>6001.64</v>
      </c>
      <c r="R31" s="16">
        <f>SUM(R32:R38)</f>
        <v>5929.87</v>
      </c>
      <c r="S31" s="16">
        <f>SUM(S32:S38)</f>
        <v>71.77</v>
      </c>
      <c r="T31" s="16">
        <v>5577.64</v>
      </c>
      <c r="U31" s="16">
        <v>5499.09</v>
      </c>
      <c r="V31" s="16">
        <v>78.55</v>
      </c>
      <c r="W31" s="16">
        <f>SUM(W32:W38)</f>
        <v>424</v>
      </c>
      <c r="X31" s="16">
        <f>SUM(X32:X38)</f>
        <v>430.78</v>
      </c>
      <c r="Y31" s="16">
        <f>SUM(Y32:Y38)</f>
        <v>-6.78</v>
      </c>
      <c r="Z31" s="16"/>
    </row>
    <row r="32" ht="20.1" customHeight="1" spans="1:26">
      <c r="A32" s="7" t="s">
        <v>75</v>
      </c>
      <c r="B32" s="7" t="s">
        <v>76</v>
      </c>
      <c r="C32" s="7">
        <v>9222</v>
      </c>
      <c r="D32" s="7">
        <v>3675</v>
      </c>
      <c r="E32" s="7">
        <v>507</v>
      </c>
      <c r="F32" s="7">
        <v>5547</v>
      </c>
      <c r="G32" s="12">
        <v>105</v>
      </c>
      <c r="H32" s="12">
        <v>180</v>
      </c>
      <c r="I32" s="7">
        <v>14</v>
      </c>
      <c r="J32" s="12">
        <v>0</v>
      </c>
      <c r="K32" s="7">
        <v>0</v>
      </c>
      <c r="L32" s="7">
        <v>0</v>
      </c>
      <c r="M32" s="7">
        <v>0</v>
      </c>
      <c r="N32" s="12">
        <v>120</v>
      </c>
      <c r="O32" s="12">
        <v>205</v>
      </c>
      <c r="P32" s="7">
        <v>14</v>
      </c>
      <c r="Q32" s="16">
        <f>SUM(R32:S32)</f>
        <v>139.14</v>
      </c>
      <c r="R32" s="16">
        <f t="shared" ref="R32:R38" si="8">ROUND((D32*G32+F32*H32+K32*N32+M32*O32)/10000,2)</f>
        <v>138.43</v>
      </c>
      <c r="S32" s="16">
        <f t="shared" ref="S32:S38" si="9">ROUND((E32*I32+L32*P32)/10000,2)</f>
        <v>0.71</v>
      </c>
      <c r="T32" s="16">
        <v>128.63</v>
      </c>
      <c r="U32" s="16">
        <v>127.72</v>
      </c>
      <c r="V32" s="16">
        <v>0.91</v>
      </c>
      <c r="W32" s="16">
        <f t="shared" ref="W32:W42" si="10">X32+Y32</f>
        <v>10.51</v>
      </c>
      <c r="X32" s="16">
        <f t="shared" ref="X32:X38" si="11">R32-U32</f>
        <v>10.71</v>
      </c>
      <c r="Y32" s="16">
        <f t="shared" ref="Y32:Y38" si="12">S32-V32</f>
        <v>-0.2</v>
      </c>
      <c r="Z32" s="7"/>
    </row>
    <row r="33" ht="20.1" customHeight="1" spans="1:26">
      <c r="A33" s="7" t="s">
        <v>77</v>
      </c>
      <c r="B33" s="7" t="s">
        <v>78</v>
      </c>
      <c r="C33" s="7">
        <v>88038</v>
      </c>
      <c r="D33" s="7">
        <v>63918</v>
      </c>
      <c r="E33" s="7">
        <v>10399</v>
      </c>
      <c r="F33" s="7">
        <v>24120</v>
      </c>
      <c r="G33" s="12">
        <v>105</v>
      </c>
      <c r="H33" s="12">
        <v>180</v>
      </c>
      <c r="I33" s="7">
        <v>14</v>
      </c>
      <c r="J33" s="12">
        <v>0</v>
      </c>
      <c r="K33" s="7">
        <v>0</v>
      </c>
      <c r="L33" s="7">
        <v>0</v>
      </c>
      <c r="M33" s="7">
        <v>0</v>
      </c>
      <c r="N33" s="12">
        <v>120</v>
      </c>
      <c r="O33" s="12">
        <v>205</v>
      </c>
      <c r="P33" s="7">
        <v>14</v>
      </c>
      <c r="Q33" s="16">
        <f t="shared" ref="Q33:Q42" si="13">R33+S33</f>
        <v>1119.86</v>
      </c>
      <c r="R33" s="16">
        <f t="shared" si="8"/>
        <v>1105.3</v>
      </c>
      <c r="S33" s="16">
        <f t="shared" si="9"/>
        <v>14.56</v>
      </c>
      <c r="T33" s="16">
        <v>991.44</v>
      </c>
      <c r="U33" s="16">
        <v>975.54</v>
      </c>
      <c r="V33" s="16">
        <v>15.9</v>
      </c>
      <c r="W33" s="16">
        <f t="shared" si="10"/>
        <v>128.42</v>
      </c>
      <c r="X33" s="16">
        <f t="shared" si="11"/>
        <v>129.76</v>
      </c>
      <c r="Y33" s="16">
        <f t="shared" si="12"/>
        <v>-1.34</v>
      </c>
      <c r="Z33" s="7"/>
    </row>
    <row r="34" ht="20.1" customHeight="1" spans="1:26">
      <c r="A34" s="7" t="s">
        <v>79</v>
      </c>
      <c r="B34" s="7" t="s">
        <v>80</v>
      </c>
      <c r="C34" s="7">
        <v>35682</v>
      </c>
      <c r="D34" s="7">
        <v>26971</v>
      </c>
      <c r="E34" s="7">
        <v>4774</v>
      </c>
      <c r="F34" s="7">
        <v>8711</v>
      </c>
      <c r="G34" s="12">
        <v>105</v>
      </c>
      <c r="H34" s="12">
        <v>180</v>
      </c>
      <c r="I34" s="7">
        <v>14</v>
      </c>
      <c r="J34" s="12">
        <v>0</v>
      </c>
      <c r="K34" s="7">
        <v>0</v>
      </c>
      <c r="L34" s="7">
        <v>0</v>
      </c>
      <c r="M34" s="7">
        <v>0</v>
      </c>
      <c r="N34" s="12">
        <v>120</v>
      </c>
      <c r="O34" s="12">
        <v>205</v>
      </c>
      <c r="P34" s="7">
        <v>14</v>
      </c>
      <c r="Q34" s="16">
        <f t="shared" si="13"/>
        <v>446.67</v>
      </c>
      <c r="R34" s="16">
        <f t="shared" si="8"/>
        <v>439.99</v>
      </c>
      <c r="S34" s="16">
        <f t="shared" si="9"/>
        <v>6.68</v>
      </c>
      <c r="T34" s="16">
        <v>389.66</v>
      </c>
      <c r="U34" s="16">
        <v>382.45</v>
      </c>
      <c r="V34" s="16">
        <v>7.21</v>
      </c>
      <c r="W34" s="16">
        <f t="shared" si="10"/>
        <v>57.01</v>
      </c>
      <c r="X34" s="16">
        <f t="shared" si="11"/>
        <v>57.54</v>
      </c>
      <c r="Y34" s="16">
        <f t="shared" si="12"/>
        <v>-0.53</v>
      </c>
      <c r="Z34" s="7"/>
    </row>
    <row r="35" ht="20.1" customHeight="1" spans="1:26">
      <c r="A35" s="7" t="s">
        <v>81</v>
      </c>
      <c r="B35" s="7" t="s">
        <v>82</v>
      </c>
      <c r="C35" s="7">
        <v>57038</v>
      </c>
      <c r="D35" s="7">
        <v>39198</v>
      </c>
      <c r="E35" s="7">
        <v>6460</v>
      </c>
      <c r="F35" s="7">
        <v>17840</v>
      </c>
      <c r="G35" s="12">
        <v>105</v>
      </c>
      <c r="H35" s="12">
        <v>180</v>
      </c>
      <c r="I35" s="7">
        <v>14</v>
      </c>
      <c r="J35" s="12">
        <v>41957</v>
      </c>
      <c r="K35" s="7">
        <v>30367</v>
      </c>
      <c r="L35" s="7">
        <v>4644</v>
      </c>
      <c r="M35" s="7">
        <v>11590</v>
      </c>
      <c r="N35" s="12">
        <v>120</v>
      </c>
      <c r="O35" s="12">
        <v>205</v>
      </c>
      <c r="P35" s="7">
        <v>14</v>
      </c>
      <c r="Q35" s="16">
        <f t="shared" si="13"/>
        <v>1350.25</v>
      </c>
      <c r="R35" s="16">
        <f t="shared" si="8"/>
        <v>1334.7</v>
      </c>
      <c r="S35" s="16">
        <f t="shared" si="9"/>
        <v>15.55</v>
      </c>
      <c r="T35" s="16">
        <v>1270.5</v>
      </c>
      <c r="U35" s="16">
        <v>1253.49</v>
      </c>
      <c r="V35" s="16">
        <v>17.01</v>
      </c>
      <c r="W35" s="16">
        <f t="shared" si="10"/>
        <v>79.75</v>
      </c>
      <c r="X35" s="16">
        <f t="shared" si="11"/>
        <v>81.21</v>
      </c>
      <c r="Y35" s="16">
        <f t="shared" si="12"/>
        <v>-1.46</v>
      </c>
      <c r="Z35" s="7"/>
    </row>
    <row r="36" ht="20.1" customHeight="1" spans="1:26">
      <c r="A36" s="7" t="s">
        <v>83</v>
      </c>
      <c r="B36" s="7" t="s">
        <v>84</v>
      </c>
      <c r="C36" s="7">
        <v>43818</v>
      </c>
      <c r="D36" s="7">
        <v>29726</v>
      </c>
      <c r="E36" s="7">
        <v>4961</v>
      </c>
      <c r="F36" s="7">
        <v>14092</v>
      </c>
      <c r="G36" s="12">
        <v>105</v>
      </c>
      <c r="H36" s="12">
        <v>180</v>
      </c>
      <c r="I36" s="7">
        <v>14</v>
      </c>
      <c r="J36" s="12">
        <v>33802</v>
      </c>
      <c r="K36" s="7">
        <v>24142</v>
      </c>
      <c r="L36" s="7">
        <v>3659</v>
      </c>
      <c r="M36" s="7">
        <v>9660</v>
      </c>
      <c r="N36" s="12">
        <v>120</v>
      </c>
      <c r="O36" s="12">
        <v>205</v>
      </c>
      <c r="P36" s="7">
        <v>14</v>
      </c>
      <c r="Q36" s="16">
        <f t="shared" si="13"/>
        <v>1065.58</v>
      </c>
      <c r="R36" s="16">
        <f t="shared" si="8"/>
        <v>1053.51</v>
      </c>
      <c r="S36" s="16">
        <f t="shared" si="9"/>
        <v>12.07</v>
      </c>
      <c r="T36" s="16">
        <v>1008.8</v>
      </c>
      <c r="U36" s="16">
        <v>995.44</v>
      </c>
      <c r="V36" s="16">
        <v>13.36</v>
      </c>
      <c r="W36" s="16">
        <f t="shared" si="10"/>
        <v>56.7799999999999</v>
      </c>
      <c r="X36" s="16">
        <f t="shared" si="11"/>
        <v>58.0699999999999</v>
      </c>
      <c r="Y36" s="16">
        <f t="shared" si="12"/>
        <v>-1.29</v>
      </c>
      <c r="Z36" s="7"/>
    </row>
    <row r="37" ht="20.1" customHeight="1" spans="1:26">
      <c r="A37" s="7" t="s">
        <v>85</v>
      </c>
      <c r="B37" s="7" t="s">
        <v>86</v>
      </c>
      <c r="C37" s="7">
        <v>42313</v>
      </c>
      <c r="D37" s="7">
        <v>29895</v>
      </c>
      <c r="E37" s="7">
        <v>4845</v>
      </c>
      <c r="F37" s="7">
        <v>12418</v>
      </c>
      <c r="G37" s="12">
        <v>105</v>
      </c>
      <c r="H37" s="12">
        <v>180</v>
      </c>
      <c r="I37" s="7">
        <v>14</v>
      </c>
      <c r="J37" s="12">
        <v>36433</v>
      </c>
      <c r="K37" s="7">
        <v>25315</v>
      </c>
      <c r="L37" s="7">
        <v>3901</v>
      </c>
      <c r="M37" s="7">
        <v>11118</v>
      </c>
      <c r="N37" s="12">
        <v>120</v>
      </c>
      <c r="O37" s="12">
        <v>205</v>
      </c>
      <c r="P37" s="7">
        <v>14</v>
      </c>
      <c r="Q37" s="16">
        <f t="shared" si="13"/>
        <v>1081.36</v>
      </c>
      <c r="R37" s="16">
        <f t="shared" si="8"/>
        <v>1069.12</v>
      </c>
      <c r="S37" s="16">
        <f t="shared" si="9"/>
        <v>12.24</v>
      </c>
      <c r="T37" s="16">
        <v>1049.33</v>
      </c>
      <c r="U37" s="16">
        <v>1035.64</v>
      </c>
      <c r="V37" s="16">
        <v>13.69</v>
      </c>
      <c r="W37" s="16">
        <f t="shared" si="10"/>
        <v>32.0299999999998</v>
      </c>
      <c r="X37" s="16">
        <f t="shared" si="11"/>
        <v>33.4799999999998</v>
      </c>
      <c r="Y37" s="16">
        <f t="shared" si="12"/>
        <v>-1.45</v>
      </c>
      <c r="Z37" s="7"/>
    </row>
    <row r="38" ht="20.1" customHeight="1" spans="1:26">
      <c r="A38" s="7" t="s">
        <v>87</v>
      </c>
      <c r="B38" s="7" t="s">
        <v>88</v>
      </c>
      <c r="C38" s="7">
        <v>30760</v>
      </c>
      <c r="D38" s="7">
        <v>21844</v>
      </c>
      <c r="E38" s="7">
        <v>3819</v>
      </c>
      <c r="F38" s="7">
        <v>8916</v>
      </c>
      <c r="G38" s="12">
        <v>105</v>
      </c>
      <c r="H38" s="12">
        <v>180</v>
      </c>
      <c r="I38" s="7">
        <v>14</v>
      </c>
      <c r="J38" s="12">
        <v>27629</v>
      </c>
      <c r="K38" s="7">
        <v>19697</v>
      </c>
      <c r="L38" s="7">
        <v>3295</v>
      </c>
      <c r="M38" s="7">
        <v>7932</v>
      </c>
      <c r="N38" s="12">
        <v>120</v>
      </c>
      <c r="O38" s="12">
        <v>205</v>
      </c>
      <c r="P38" s="7">
        <v>14</v>
      </c>
      <c r="Q38" s="16">
        <f t="shared" si="13"/>
        <v>798.78</v>
      </c>
      <c r="R38" s="16">
        <f t="shared" si="8"/>
        <v>788.82</v>
      </c>
      <c r="S38" s="16">
        <f t="shared" si="9"/>
        <v>9.96</v>
      </c>
      <c r="T38" s="16">
        <v>739.28</v>
      </c>
      <c r="U38" s="16">
        <v>728.81</v>
      </c>
      <c r="V38" s="16">
        <v>10.47</v>
      </c>
      <c r="W38" s="16">
        <f t="shared" si="10"/>
        <v>59.5000000000001</v>
      </c>
      <c r="X38" s="16">
        <f t="shared" si="11"/>
        <v>60.0100000000001</v>
      </c>
      <c r="Y38" s="16">
        <f t="shared" si="12"/>
        <v>-0.51</v>
      </c>
      <c r="Z38" s="7"/>
    </row>
    <row r="39" ht="20.1" customHeight="1" spans="1:26">
      <c r="A39" s="7" t="s">
        <v>89</v>
      </c>
      <c r="B39" s="7" t="s">
        <v>90</v>
      </c>
      <c r="C39" s="7">
        <v>1077337</v>
      </c>
      <c r="D39" s="7">
        <v>817026</v>
      </c>
      <c r="E39" s="7">
        <v>135776</v>
      </c>
      <c r="F39" s="7">
        <v>260311</v>
      </c>
      <c r="G39" s="7">
        <v>105</v>
      </c>
      <c r="H39" s="7">
        <v>180</v>
      </c>
      <c r="I39" s="7">
        <v>14</v>
      </c>
      <c r="J39" s="7">
        <v>30630</v>
      </c>
      <c r="K39" s="7">
        <v>25214</v>
      </c>
      <c r="L39" s="7">
        <v>4460</v>
      </c>
      <c r="M39" s="7">
        <v>5416</v>
      </c>
      <c r="N39" s="7">
        <v>120</v>
      </c>
      <c r="O39" s="7">
        <v>205</v>
      </c>
      <c r="P39" s="7">
        <v>14</v>
      </c>
      <c r="Q39" s="16">
        <f t="shared" si="13"/>
        <v>13874.3</v>
      </c>
      <c r="R39" s="16">
        <f>SUM(R40)</f>
        <v>13677.97</v>
      </c>
      <c r="S39" s="16">
        <f>SUM(S40)</f>
        <v>196.33</v>
      </c>
      <c r="T39" s="16">
        <v>12622.7</v>
      </c>
      <c r="U39" s="16">
        <v>12398.61</v>
      </c>
      <c r="V39" s="16">
        <v>224.09</v>
      </c>
      <c r="W39" s="16">
        <f t="shared" si="10"/>
        <v>1251.6</v>
      </c>
      <c r="X39" s="16">
        <f>SUM(X40)</f>
        <v>1279.36</v>
      </c>
      <c r="Y39" s="16">
        <f>SUM(Y40)</f>
        <v>-27.76</v>
      </c>
      <c r="Z39" s="16"/>
    </row>
    <row r="40" ht="20.1" customHeight="1" spans="1:26">
      <c r="A40" s="7" t="s">
        <v>89</v>
      </c>
      <c r="B40" s="7" t="s">
        <v>90</v>
      </c>
      <c r="C40" s="7">
        <v>1077337</v>
      </c>
      <c r="D40" s="7">
        <v>817026</v>
      </c>
      <c r="E40" s="7">
        <v>135776</v>
      </c>
      <c r="F40" s="7">
        <v>260311</v>
      </c>
      <c r="G40" s="12">
        <v>105</v>
      </c>
      <c r="H40" s="12">
        <v>180</v>
      </c>
      <c r="I40" s="7">
        <v>14</v>
      </c>
      <c r="J40" s="12">
        <v>30630</v>
      </c>
      <c r="K40" s="7">
        <v>25214</v>
      </c>
      <c r="L40" s="7">
        <v>4460</v>
      </c>
      <c r="M40" s="7">
        <v>5416</v>
      </c>
      <c r="N40" s="12">
        <v>120</v>
      </c>
      <c r="O40" s="12">
        <v>205</v>
      </c>
      <c r="P40" s="7">
        <v>14</v>
      </c>
      <c r="Q40" s="16">
        <f t="shared" si="13"/>
        <v>13874.3</v>
      </c>
      <c r="R40" s="16">
        <f>ROUND((D40*G40+F40*H40+K40*N40+M40*O40)/10000,2)</f>
        <v>13677.97</v>
      </c>
      <c r="S40" s="16">
        <f>ROUND((E40*I40+L40*P40)/10000,2)</f>
        <v>196.33</v>
      </c>
      <c r="T40" s="16">
        <v>12622.7</v>
      </c>
      <c r="U40" s="16">
        <v>12398.61</v>
      </c>
      <c r="V40" s="16">
        <v>224.09</v>
      </c>
      <c r="W40" s="16">
        <f t="shared" si="10"/>
        <v>1251.6</v>
      </c>
      <c r="X40" s="16">
        <f>R40-U40</f>
        <v>1279.36</v>
      </c>
      <c r="Y40" s="16">
        <f>S40-V40</f>
        <v>-27.76</v>
      </c>
      <c r="Z40" s="7"/>
    </row>
    <row r="41" ht="20.1" customHeight="1" spans="1:26">
      <c r="A41" s="7" t="s">
        <v>91</v>
      </c>
      <c r="B41" s="7" t="s">
        <v>92</v>
      </c>
      <c r="C41" s="7">
        <v>312552</v>
      </c>
      <c r="D41" s="7">
        <v>229226</v>
      </c>
      <c r="E41" s="7">
        <v>39832</v>
      </c>
      <c r="F41" s="7">
        <v>83326</v>
      </c>
      <c r="G41" s="7">
        <v>105</v>
      </c>
      <c r="H41" s="7">
        <v>180</v>
      </c>
      <c r="I41" s="7">
        <v>14</v>
      </c>
      <c r="J41" s="7">
        <v>145628</v>
      </c>
      <c r="K41" s="7">
        <v>106402</v>
      </c>
      <c r="L41" s="7">
        <v>17743</v>
      </c>
      <c r="M41" s="7">
        <v>39226</v>
      </c>
      <c r="N41" s="7">
        <v>120</v>
      </c>
      <c r="O41" s="7">
        <v>205</v>
      </c>
      <c r="P41" s="7">
        <v>14</v>
      </c>
      <c r="Q41" s="16">
        <f t="shared" si="13"/>
        <v>6068.31</v>
      </c>
      <c r="R41" s="16">
        <f>SUM(R42)</f>
        <v>5987.7</v>
      </c>
      <c r="S41" s="16">
        <f>SUM(S42)</f>
        <v>80.61</v>
      </c>
      <c r="T41" s="16">
        <v>5542.7</v>
      </c>
      <c r="U41" s="16">
        <v>5456.18</v>
      </c>
      <c r="V41" s="16">
        <v>86.52</v>
      </c>
      <c r="W41" s="16">
        <f t="shared" si="10"/>
        <v>525.61</v>
      </c>
      <c r="X41" s="16">
        <f>SUM(X42)</f>
        <v>531.52</v>
      </c>
      <c r="Y41" s="16">
        <f>SUM(Y42)</f>
        <v>-5.91</v>
      </c>
      <c r="Z41" s="16"/>
    </row>
    <row r="42" ht="20.1" customHeight="1" spans="1:26">
      <c r="A42" s="7" t="s">
        <v>91</v>
      </c>
      <c r="B42" s="7" t="s">
        <v>92</v>
      </c>
      <c r="C42" s="7">
        <v>312552</v>
      </c>
      <c r="D42" s="7">
        <v>229226</v>
      </c>
      <c r="E42" s="7">
        <v>39832</v>
      </c>
      <c r="F42" s="7">
        <v>83326</v>
      </c>
      <c r="G42" s="12">
        <v>105</v>
      </c>
      <c r="H42" s="12">
        <v>180</v>
      </c>
      <c r="I42" s="7">
        <v>14</v>
      </c>
      <c r="J42" s="12">
        <v>145628</v>
      </c>
      <c r="K42" s="7">
        <v>106402</v>
      </c>
      <c r="L42" s="7">
        <v>17743</v>
      </c>
      <c r="M42" s="7">
        <v>39226</v>
      </c>
      <c r="N42" s="12">
        <v>120</v>
      </c>
      <c r="O42" s="12">
        <v>205</v>
      </c>
      <c r="P42" s="7">
        <v>14</v>
      </c>
      <c r="Q42" s="16">
        <f t="shared" si="13"/>
        <v>6068.31</v>
      </c>
      <c r="R42" s="16">
        <f>ROUND((D42*G42+F42*H42+K42*N42+M42*O42)/10000,2)</f>
        <v>5987.7</v>
      </c>
      <c r="S42" s="16">
        <f>ROUND((E42*I42+L42*P42)/10000,2)</f>
        <v>80.61</v>
      </c>
      <c r="T42" s="16">
        <v>5542.7</v>
      </c>
      <c r="U42" s="16">
        <v>5456.18</v>
      </c>
      <c r="V42" s="16">
        <v>86.52</v>
      </c>
      <c r="W42" s="16">
        <f t="shared" si="10"/>
        <v>525.61</v>
      </c>
      <c r="X42" s="16">
        <f>R42-U42</f>
        <v>531.52</v>
      </c>
      <c r="Y42" s="16">
        <f>S42-V42</f>
        <v>-5.91</v>
      </c>
      <c r="Z42" s="7"/>
    </row>
  </sheetData>
  <mergeCells count="16">
    <mergeCell ref="A2:Z2"/>
    <mergeCell ref="C3:I3"/>
    <mergeCell ref="J3:P3"/>
    <mergeCell ref="C4:F4"/>
    <mergeCell ref="G4:I4"/>
    <mergeCell ref="J4:M4"/>
    <mergeCell ref="N4:P4"/>
    <mergeCell ref="C6:V6"/>
    <mergeCell ref="X6:Y6"/>
    <mergeCell ref="A7:B7"/>
    <mergeCell ref="A3:A5"/>
    <mergeCell ref="B3:B5"/>
    <mergeCell ref="Z3:Z4"/>
    <mergeCell ref="Q3:S4"/>
    <mergeCell ref="T3:V4"/>
    <mergeCell ref="W3:Y4"/>
  </mergeCells>
  <pageMargins left="0.554166666666667" right="0.554166666666667" top="0.802777777777778" bottom="0.605555555555556" header="0.507638888888889" footer="0.507638888888889"/>
  <pageSetup paperSize="8" scale="5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省教育厅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附表2-免费教科书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韦媛媛</cp:lastModifiedBy>
  <dcterms:created xsi:type="dcterms:W3CDTF">2020-11-10T01:42:00Z</dcterms:created>
  <dcterms:modified xsi:type="dcterms:W3CDTF">2021-05-19T03:40:03Z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