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清算预算表" sheetId="11" r:id="rId1"/>
  </sheets>
  <definedNames>
    <definedName name="_xlnm._FilterDatabase" localSheetId="0" hidden="1">清算预算表!$A$6:$X$209</definedName>
    <definedName name="_xlnm.Print_Titles" localSheetId="0">清算预算表!$3:$6</definedName>
  </definedNames>
  <calcPr calcId="144525" concurrentCalc="0"/>
</workbook>
</file>

<file path=xl/sharedStrings.xml><?xml version="1.0" encoding="utf-8"?>
<sst xmlns="http://schemas.openxmlformats.org/spreadsheetml/2006/main" count="660" uniqueCount="383">
  <si>
    <t>附件3</t>
  </si>
  <si>
    <t>广东省2022年普通高中教育免学杂费补助安排表（市属）</t>
  </si>
  <si>
    <t>计算单位：人、元</t>
  </si>
  <si>
    <t>用款单位编码</t>
  </si>
  <si>
    <t>用款单位名称</t>
  </si>
  <si>
    <t>具体实施单位</t>
  </si>
  <si>
    <t>业务处室</t>
  </si>
  <si>
    <t>预算科目</t>
  </si>
  <si>
    <t>基础数据</t>
  </si>
  <si>
    <t>清算2021年省级以上资金</t>
  </si>
  <si>
    <t>预算2022年省级以上资金</t>
  </si>
  <si>
    <t>抵扣后应安排的省级以上资金</t>
  </si>
  <si>
    <t>核定全年安排的省级以上资金</t>
  </si>
  <si>
    <t>粤财科教〔2021〕237号文
已安排省级以上资金</t>
  </si>
  <si>
    <t>此次安排省级以上资金</t>
  </si>
  <si>
    <t>2021年普通学生人数(资助系统)</t>
  </si>
  <si>
    <t>2021年残疾学生人数(资助系统)</t>
  </si>
  <si>
    <t>2021年秋普通学生人数(无资助系统账号)</t>
  </si>
  <si>
    <t>2021年秋残疾学生人数(无资助系统账号)</t>
  </si>
  <si>
    <t>省级以上财政分担比例（%）</t>
  </si>
  <si>
    <t>粤财科教[2020]298号文预算安排2021年资金</t>
  </si>
  <si>
    <t>合计</t>
  </si>
  <si>
    <t>其中：中央资金</t>
  </si>
  <si>
    <t>其中：省级资金</t>
  </si>
  <si>
    <t>小计</t>
  </si>
  <si>
    <t>其中：中央资金（用省级资金置换）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</si>
  <si>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</si>
  <si>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</si>
  <si>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</si>
  <si>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</si>
  <si>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</si>
  <si>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</si>
  <si>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</si>
  <si>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</si>
  <si>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</si>
  <si>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</si>
  <si>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</si>
  <si>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L=(F*2500+G*3850)*J-K</t>
  </si>
  <si>
    <t>M=((F*2500+G*3850+H*2500+I*3850)*J</t>
  </si>
  <si>
    <t>N=M+L&gt;0</t>
  </si>
  <si>
    <t>R=N或S+T</t>
  </si>
  <si>
    <t>S</t>
  </si>
  <si>
    <t>T</t>
  </si>
  <si>
    <t>r1</t>
  </si>
  <si>
    <t>s1</t>
  </si>
  <si>
    <t>t1</t>
  </si>
  <si>
    <t>r2=R-r1</t>
  </si>
  <si>
    <t>s2=S-s1</t>
  </si>
  <si>
    <t>t2=T-t1</t>
  </si>
  <si>
    <t>440199000</t>
  </si>
  <si>
    <t>广州市</t>
  </si>
  <si>
    <t>440100000</t>
  </si>
  <si>
    <t>广州市本级</t>
  </si>
  <si>
    <t>广州市辖区</t>
  </si>
  <si>
    <t>440104000</t>
  </si>
  <si>
    <t>越秀区</t>
  </si>
  <si>
    <t>440103000</t>
  </si>
  <si>
    <t>荔湾区</t>
  </si>
  <si>
    <t>440105000</t>
  </si>
  <si>
    <t>海珠区</t>
  </si>
  <si>
    <t>440106000</t>
  </si>
  <si>
    <t>天河区</t>
  </si>
  <si>
    <t>440111000</t>
  </si>
  <si>
    <t>白云区</t>
  </si>
  <si>
    <t>440112000</t>
  </si>
  <si>
    <t>黄埔区</t>
  </si>
  <si>
    <t>440114000</t>
  </si>
  <si>
    <t>花都区</t>
  </si>
  <si>
    <t>440113000</t>
  </si>
  <si>
    <t>番禺区</t>
  </si>
  <si>
    <t>440115000</t>
  </si>
  <si>
    <t>南沙区</t>
  </si>
  <si>
    <t>440117000</t>
  </si>
  <si>
    <t>从化区</t>
  </si>
  <si>
    <t>440118000</t>
  </si>
  <si>
    <t>增城区</t>
  </si>
  <si>
    <t>440499000</t>
  </si>
  <si>
    <t>珠海市</t>
  </si>
  <si>
    <t>440400000</t>
  </si>
  <si>
    <t>珠海市本级</t>
  </si>
  <si>
    <t>珠海市辖区</t>
  </si>
  <si>
    <t>440402000</t>
  </si>
  <si>
    <t>香洲区</t>
  </si>
  <si>
    <t>珠海市高新区</t>
  </si>
  <si>
    <t>珠海市横琴新区</t>
  </si>
  <si>
    <t>440404000</t>
  </si>
  <si>
    <t>金湾区</t>
  </si>
  <si>
    <t>440403000</t>
  </si>
  <si>
    <t>斗门区</t>
  </si>
  <si>
    <t>440599000</t>
  </si>
  <si>
    <t>汕头市</t>
  </si>
  <si>
    <t>440500000</t>
  </si>
  <si>
    <t>汕头市本级</t>
  </si>
  <si>
    <t>汕头市辖区</t>
  </si>
  <si>
    <t>440511000</t>
  </si>
  <si>
    <t>金平区</t>
  </si>
  <si>
    <t>440507000</t>
  </si>
  <si>
    <t>龙湖区</t>
  </si>
  <si>
    <t>440515000</t>
  </si>
  <si>
    <t>澄海区</t>
  </si>
  <si>
    <t>440512000</t>
  </si>
  <si>
    <t>濠江区</t>
  </si>
  <si>
    <t>440513000</t>
  </si>
  <si>
    <t>潮阳区</t>
  </si>
  <si>
    <t>440514000</t>
  </si>
  <si>
    <t>潮南区</t>
  </si>
  <si>
    <t>440523000</t>
  </si>
  <si>
    <t>南澳县</t>
  </si>
  <si>
    <t>440699000</t>
  </si>
  <si>
    <t>佛山市</t>
  </si>
  <si>
    <t>440600000</t>
  </si>
  <si>
    <t>佛山市本级</t>
  </si>
  <si>
    <t>佛山市辖区</t>
  </si>
  <si>
    <t>440604000</t>
  </si>
  <si>
    <t>禅城区</t>
  </si>
  <si>
    <t>440605000</t>
  </si>
  <si>
    <t>南海区</t>
  </si>
  <si>
    <t>440608000</t>
  </si>
  <si>
    <t>高明区</t>
  </si>
  <si>
    <t>440607000</t>
  </si>
  <si>
    <t>三水区</t>
  </si>
  <si>
    <t>440606000</t>
  </si>
  <si>
    <t>顺德区</t>
  </si>
  <si>
    <t>440299000</t>
  </si>
  <si>
    <t>韶关市</t>
  </si>
  <si>
    <t>440200000</t>
  </si>
  <si>
    <t>韶关市本级</t>
  </si>
  <si>
    <t>韶关市辖区</t>
  </si>
  <si>
    <t>440204000</t>
  </si>
  <si>
    <t>浈江区</t>
  </si>
  <si>
    <t>440221000</t>
  </si>
  <si>
    <t>曲江区</t>
  </si>
  <si>
    <t>440222000</t>
  </si>
  <si>
    <t>始兴县</t>
  </si>
  <si>
    <t>440233000</t>
  </si>
  <si>
    <t>新丰县</t>
  </si>
  <si>
    <t>440281000</t>
  </si>
  <si>
    <t>乐昌市</t>
  </si>
  <si>
    <t>440229000</t>
  </si>
  <si>
    <t>翁源县</t>
  </si>
  <si>
    <t>440232000</t>
  </si>
  <si>
    <t>乳源瑶族自治县</t>
  </si>
  <si>
    <t>440282000</t>
  </si>
  <si>
    <t>南雄市</t>
  </si>
  <si>
    <t>440224000</t>
  </si>
  <si>
    <t>仁化县</t>
  </si>
  <si>
    <t>441699000</t>
  </si>
  <si>
    <t>河源市</t>
  </si>
  <si>
    <t>441600000</t>
  </si>
  <si>
    <t>河源市本级</t>
  </si>
  <si>
    <t>河源市辖区</t>
  </si>
  <si>
    <t>441602000</t>
  </si>
  <si>
    <t>源城区</t>
  </si>
  <si>
    <t>441624000</t>
  </si>
  <si>
    <t>和平县</t>
  </si>
  <si>
    <t>441625000</t>
  </si>
  <si>
    <t>东源县</t>
  </si>
  <si>
    <t>441623000</t>
  </si>
  <si>
    <t>连平县</t>
  </si>
  <si>
    <t>441621000</t>
  </si>
  <si>
    <t>紫金县</t>
  </si>
  <si>
    <t>441622000</t>
  </si>
  <si>
    <t>龙川县</t>
  </si>
  <si>
    <t>441499000</t>
  </si>
  <si>
    <t>梅州市</t>
  </si>
  <si>
    <t>441400000</t>
  </si>
  <si>
    <t>梅州市本级</t>
  </si>
  <si>
    <t>梅州市辖区</t>
  </si>
  <si>
    <t>441402000</t>
  </si>
  <si>
    <t>梅江区</t>
  </si>
  <si>
    <t>441403000</t>
  </si>
  <si>
    <t>梅县区</t>
  </si>
  <si>
    <t>441426000</t>
  </si>
  <si>
    <t>平远县</t>
  </si>
  <si>
    <t>441427000</t>
  </si>
  <si>
    <t>蕉岭县</t>
  </si>
  <si>
    <t>441422000</t>
  </si>
  <si>
    <t>大埔县</t>
  </si>
  <si>
    <t>441424000</t>
  </si>
  <si>
    <t>五华县</t>
  </si>
  <si>
    <t>441481000</t>
  </si>
  <si>
    <t>兴宁市</t>
  </si>
  <si>
    <t>441423000</t>
  </si>
  <si>
    <t>丰顺县</t>
  </si>
  <si>
    <t>441399000</t>
  </si>
  <si>
    <t>惠州市</t>
  </si>
  <si>
    <t>441300000</t>
  </si>
  <si>
    <t>惠州市本级</t>
  </si>
  <si>
    <t>惠州市辖区</t>
  </si>
  <si>
    <t>441302000</t>
  </si>
  <si>
    <t>惠城区</t>
  </si>
  <si>
    <t>441303000</t>
  </si>
  <si>
    <t>惠阳区</t>
  </si>
  <si>
    <t>441323000</t>
  </si>
  <si>
    <t>惠东县</t>
  </si>
  <si>
    <t>441324000</t>
  </si>
  <si>
    <t>龙门县</t>
  </si>
  <si>
    <t>惠州大亚湾经济技术开发区</t>
  </si>
  <si>
    <t>惠州仲恺高新技术产业开发区</t>
  </si>
  <si>
    <t>441322000</t>
  </si>
  <si>
    <t>博罗县</t>
  </si>
  <si>
    <t>441599000</t>
  </si>
  <si>
    <t>汕尾市</t>
  </si>
  <si>
    <t>441500000</t>
  </si>
  <si>
    <t>汕尾市本级</t>
  </si>
  <si>
    <t>汕尾市辖区</t>
  </si>
  <si>
    <t>441502000</t>
  </si>
  <si>
    <t>城区</t>
  </si>
  <si>
    <t>441521000</t>
  </si>
  <si>
    <t>海丰县</t>
  </si>
  <si>
    <t>汕尾市红海湾经济开发区</t>
  </si>
  <si>
    <t>441581000</t>
  </si>
  <si>
    <t>陆丰市</t>
  </si>
  <si>
    <t>汕尾市华侨管理区</t>
  </si>
  <si>
    <t>441523000</t>
  </si>
  <si>
    <t>陆河县</t>
  </si>
  <si>
    <t>441999000</t>
  </si>
  <si>
    <t>东莞市</t>
  </si>
  <si>
    <t>442099000</t>
  </si>
  <si>
    <t>中山市</t>
  </si>
  <si>
    <t>440799000</t>
  </si>
  <si>
    <t>江门市</t>
  </si>
  <si>
    <t>440700000</t>
  </si>
  <si>
    <t>江门市本级</t>
  </si>
  <si>
    <t>江门市辖区</t>
  </si>
  <si>
    <t>440703000</t>
  </si>
  <si>
    <t>蓬江区</t>
  </si>
  <si>
    <t>440704000</t>
  </si>
  <si>
    <t>江海区</t>
  </si>
  <si>
    <t>440705000</t>
  </si>
  <si>
    <t>新会区</t>
  </si>
  <si>
    <t>440781000</t>
  </si>
  <si>
    <t>台山市</t>
  </si>
  <si>
    <t>440783000</t>
  </si>
  <si>
    <t>开平市</t>
  </si>
  <si>
    <t>440784000</t>
  </si>
  <si>
    <t>鹤山市</t>
  </si>
  <si>
    <t>440785000</t>
  </si>
  <si>
    <t>恩平市</t>
  </si>
  <si>
    <t>441799000</t>
  </si>
  <si>
    <t>阳江市</t>
  </si>
  <si>
    <t>441700000</t>
  </si>
  <si>
    <t>阳江市本级</t>
  </si>
  <si>
    <t>阳江市辖区</t>
  </si>
  <si>
    <t>441702000</t>
  </si>
  <si>
    <t>江城区</t>
  </si>
  <si>
    <t>阳江高新技术开发区</t>
  </si>
  <si>
    <t>441704000</t>
  </si>
  <si>
    <t>阳东区</t>
  </si>
  <si>
    <t>441721000</t>
  </si>
  <si>
    <t>阳西县</t>
  </si>
  <si>
    <t>441781000</t>
  </si>
  <si>
    <t>阳春市</t>
  </si>
  <si>
    <t>440899000</t>
  </si>
  <si>
    <t>湛江市</t>
  </si>
  <si>
    <t>440800000</t>
  </si>
  <si>
    <t>湛江市本级</t>
  </si>
  <si>
    <t>湛江市辖区</t>
  </si>
  <si>
    <t>440802000</t>
  </si>
  <si>
    <t>赤坎区</t>
  </si>
  <si>
    <t>440803000</t>
  </si>
  <si>
    <t>霞山区</t>
  </si>
  <si>
    <t>440804000</t>
  </si>
  <si>
    <t>坡头区</t>
  </si>
  <si>
    <t>440811000</t>
  </si>
  <si>
    <t>麻章区</t>
  </si>
  <si>
    <t>湛江经济技术开发区</t>
  </si>
  <si>
    <t>440823000</t>
  </si>
  <si>
    <t>遂溪县</t>
  </si>
  <si>
    <t>440883000</t>
  </si>
  <si>
    <t>吴川市</t>
  </si>
  <si>
    <t>440882000</t>
  </si>
  <si>
    <t>雷州市</t>
  </si>
  <si>
    <t>440881000</t>
  </si>
  <si>
    <t>廉江市</t>
  </si>
  <si>
    <t>440825000</t>
  </si>
  <si>
    <t>徐闻县</t>
  </si>
  <si>
    <t>440999000</t>
  </si>
  <si>
    <t>茂名市</t>
  </si>
  <si>
    <t>440900000</t>
  </si>
  <si>
    <t>茂名市本级</t>
  </si>
  <si>
    <t>茂名市辖区</t>
  </si>
  <si>
    <t>440902000</t>
  </si>
  <si>
    <t>茂南区</t>
  </si>
  <si>
    <t>440904000</t>
  </si>
  <si>
    <t>电白区本级</t>
  </si>
  <si>
    <t>茂名市滨海新区</t>
  </si>
  <si>
    <t>茂名市高新区</t>
  </si>
  <si>
    <t>440904099</t>
  </si>
  <si>
    <t>电白区</t>
  </si>
  <si>
    <t>440983000</t>
  </si>
  <si>
    <t>信宜市</t>
  </si>
  <si>
    <t>440982000</t>
  </si>
  <si>
    <t>化州市</t>
  </si>
  <si>
    <t>440981000</t>
  </si>
  <si>
    <t>高州市</t>
  </si>
  <si>
    <t>441299000</t>
  </si>
  <si>
    <t>肇庆市</t>
  </si>
  <si>
    <t>441200000</t>
  </si>
  <si>
    <t>肇庆市本级</t>
  </si>
  <si>
    <t>肇庆市辖区</t>
  </si>
  <si>
    <t>441202000</t>
  </si>
  <si>
    <t>端州区</t>
  </si>
  <si>
    <t>441203000</t>
  </si>
  <si>
    <t>鼎湖区</t>
  </si>
  <si>
    <t>441284000</t>
  </si>
  <si>
    <t>四会市</t>
  </si>
  <si>
    <t>肇庆高新技术产业开发区</t>
  </si>
  <si>
    <t>441204000</t>
  </si>
  <si>
    <t>高要区</t>
  </si>
  <si>
    <t>441223000</t>
  </si>
  <si>
    <t>广宁县</t>
  </si>
  <si>
    <t>441226000</t>
  </si>
  <si>
    <t>德庆县</t>
  </si>
  <si>
    <t>441225000</t>
  </si>
  <si>
    <t>封开县</t>
  </si>
  <si>
    <t>441224000</t>
  </si>
  <si>
    <t>怀集县</t>
  </si>
  <si>
    <t>441899000</t>
  </si>
  <si>
    <t>清远市</t>
  </si>
  <si>
    <t>441800000</t>
  </si>
  <si>
    <t>清远市本级</t>
  </si>
  <si>
    <t>清远市辖区</t>
  </si>
  <si>
    <t>441802000</t>
  </si>
  <si>
    <t>清城区</t>
  </si>
  <si>
    <t>441803000</t>
  </si>
  <si>
    <t>清新区</t>
  </si>
  <si>
    <t>441882000</t>
  </si>
  <si>
    <t>连州市</t>
  </si>
  <si>
    <t>441821000</t>
  </si>
  <si>
    <t>佛冈县</t>
  </si>
  <si>
    <t>441823000</t>
  </si>
  <si>
    <t>阳山县</t>
  </si>
  <si>
    <t>441825000</t>
  </si>
  <si>
    <t>连山壮族瑶族自治县</t>
  </si>
  <si>
    <t>441826000</t>
  </si>
  <si>
    <t>连南瑶族自治县</t>
  </si>
  <si>
    <t>441881000</t>
  </si>
  <si>
    <t>英德市</t>
  </si>
  <si>
    <t>445199000</t>
  </si>
  <si>
    <t>潮州市</t>
  </si>
  <si>
    <t>445100000</t>
  </si>
  <si>
    <t>潮州市本级</t>
  </si>
  <si>
    <t>潮州市辖区</t>
  </si>
  <si>
    <t>445102000</t>
  </si>
  <si>
    <t>湘桥区</t>
  </si>
  <si>
    <t>凤泉湖高新区</t>
  </si>
  <si>
    <t>445103000</t>
  </si>
  <si>
    <t>潮安区</t>
  </si>
  <si>
    <t>枫溪区</t>
  </si>
  <si>
    <t>445122000</t>
  </si>
  <si>
    <t>饶平县</t>
  </si>
  <si>
    <t>445299000</t>
  </si>
  <si>
    <t>揭阳市</t>
  </si>
  <si>
    <t>445200000</t>
  </si>
  <si>
    <t>揭阳市本级</t>
  </si>
  <si>
    <t>揭阳市辖区</t>
  </si>
  <si>
    <t>445202000</t>
  </si>
  <si>
    <t>榕城区</t>
  </si>
  <si>
    <t>445203000</t>
  </si>
  <si>
    <t>揭东区</t>
  </si>
  <si>
    <t>空港经济区</t>
  </si>
  <si>
    <t>445224000</t>
  </si>
  <si>
    <t>惠来县</t>
  </si>
  <si>
    <t>445281000</t>
  </si>
  <si>
    <t>普宁市</t>
  </si>
  <si>
    <t>445222000</t>
  </si>
  <si>
    <t>揭西县</t>
  </si>
  <si>
    <t>445399000</t>
  </si>
  <si>
    <t>云浮市</t>
  </si>
  <si>
    <t>445300000</t>
  </si>
  <si>
    <t>云浮市本级</t>
  </si>
  <si>
    <t>云浮市辖区</t>
  </si>
  <si>
    <t>445302000</t>
  </si>
  <si>
    <t>云城区</t>
  </si>
  <si>
    <t>445322000</t>
  </si>
  <si>
    <t>郁南县</t>
  </si>
  <si>
    <t>445303000</t>
  </si>
  <si>
    <t>云安区</t>
  </si>
  <si>
    <t>445321000</t>
  </si>
  <si>
    <t>新兴县</t>
  </si>
  <si>
    <t>445381000</t>
  </si>
  <si>
    <t>罗定市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</si>
</sst>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176" formatCode="0_);[Red]\(0\)"/>
    <numFmt numFmtId="43" formatCode="_ * #,##0.00_ ;_ * \-#,##0.00_ ;_ * &quot;-&quot;??_ ;_ @_ "/>
    <numFmt numFmtId="177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#,##0_ ;[Red]\-#,##0\ "/>
    <numFmt numFmtId="179" formatCode="0.0_ "/>
    <numFmt numFmtId="180" formatCode="#,##0.0_ ;[Red]\-#,##0.0\ "/>
  </numFmts>
  <fonts count="4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36"/>
      <color theme="1"/>
      <name val="宋体"/>
      <charset val="134"/>
    </font>
    <font>
      <b/>
      <sz val="36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8"/>
      <color theme="1"/>
      <name val="宋体"/>
      <charset val="134"/>
      <scheme val="minor"/>
    </font>
    <font>
      <sz val="12"/>
      <name val="方正姚体"/>
      <charset val="134"/>
    </font>
    <font>
      <b/>
      <sz val="14"/>
      <color theme="1"/>
      <name val="方正姚体"/>
      <charset val="134"/>
    </font>
    <font>
      <sz val="12"/>
      <color theme="1"/>
      <name val="方正姚体"/>
      <charset val="134"/>
    </font>
    <font>
      <sz val="12"/>
      <name val="幼圆"/>
      <charset val="134"/>
    </font>
    <font>
      <b/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4"/>
      <color indexed="8"/>
      <name val="宋体"/>
      <charset val="134"/>
    </font>
    <font>
      <b/>
      <sz val="14"/>
      <name val="方正姚体"/>
      <charset val="134"/>
    </font>
    <font>
      <sz val="14"/>
      <name val="方正姚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4"/>
      <color theme="1"/>
      <name val="宋体"/>
      <charset val="134"/>
      <scheme val="minor"/>
    </font>
    <font>
      <sz val="12"/>
      <name val="Times New Roman"/>
      <charset val="134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25" fillId="13" borderId="0" applyNumberFormat="0" applyBorder="0" applyAlignment="0" applyProtection="0">
      <alignment vertical="center"/>
    </xf>
    <xf numFmtId="0" fontId="23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4" fillId="0" borderId="0"/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18" borderId="11" applyNumberFormat="0" applyAlignment="0" applyProtection="0">
      <alignment vertical="center"/>
    </xf>
    <xf numFmtId="0" fontId="14" fillId="0" borderId="0"/>
    <xf numFmtId="0" fontId="37" fillId="18" borderId="9" applyNumberFormat="0" applyAlignment="0" applyProtection="0">
      <alignment vertical="center"/>
    </xf>
    <xf numFmtId="0" fontId="41" fillId="33" borderId="14" applyNumberForma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4" fillId="0" borderId="0"/>
    <xf numFmtId="0" fontId="31" fillId="20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25" fillId="27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0"/>
    <xf numFmtId="0" fontId="14" fillId="0" borderId="0"/>
    <xf numFmtId="0" fontId="14" fillId="0" borderId="0"/>
    <xf numFmtId="0" fontId="30" fillId="0" borderId="0">
      <alignment vertical="center"/>
    </xf>
    <xf numFmtId="0" fontId="14" fillId="0" borderId="0"/>
    <xf numFmtId="0" fontId="22" fillId="0" borderId="0"/>
  </cellStyleXfs>
  <cellXfs count="8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3" borderId="1" xfId="54" applyNumberFormat="1" applyFont="1" applyFill="1" applyBorder="1" applyAlignment="1" applyProtection="1">
      <alignment horizontal="center" vertical="center" wrapText="1"/>
    </xf>
    <xf numFmtId="178" fontId="12" fillId="3" borderId="1" xfId="58" applyNumberFormat="1" applyFont="1" applyFill="1" applyBorder="1" applyAlignment="1">
      <alignment horizontal="center" vertical="center" wrapText="1"/>
    </xf>
    <xf numFmtId="176" fontId="13" fillId="4" borderId="1" xfId="62" applyNumberFormat="1" applyFont="1" applyFill="1" applyBorder="1" applyAlignment="1" applyProtection="1">
      <alignment horizontal="center" vertical="center" wrapText="1"/>
      <protection locked="0"/>
    </xf>
    <xf numFmtId="176" fontId="12" fillId="4" borderId="1" xfId="62" applyNumberFormat="1" applyFont="1" applyFill="1" applyBorder="1" applyAlignment="1" applyProtection="1">
      <alignment horizontal="center" vertical="center" wrapText="1"/>
      <protection locked="0"/>
    </xf>
    <xf numFmtId="178" fontId="12" fillId="4" borderId="1" xfId="63" applyNumberFormat="1" applyFont="1" applyFill="1" applyBorder="1" applyAlignment="1">
      <alignment horizontal="center" vertical="center" wrapText="1"/>
    </xf>
    <xf numFmtId="176" fontId="14" fillId="0" borderId="1" xfId="62" applyNumberFormat="1" applyFont="1" applyFill="1" applyBorder="1" applyAlignment="1" applyProtection="1">
      <alignment horizontal="left" vertical="center" wrapText="1"/>
      <protection locked="0"/>
    </xf>
    <xf numFmtId="0" fontId="15" fillId="0" borderId="1" xfId="63" applyFont="1" applyFill="1" applyBorder="1" applyAlignment="1">
      <alignment horizontal="left" vertical="center" wrapText="1"/>
    </xf>
    <xf numFmtId="178" fontId="16" fillId="0" borderId="1" xfId="63" applyNumberFormat="1" applyFont="1" applyFill="1" applyBorder="1" applyAlignment="1">
      <alignment horizontal="right" vertical="center" wrapText="1"/>
    </xf>
    <xf numFmtId="0" fontId="12" fillId="4" borderId="1" xfId="58" applyFont="1" applyFill="1" applyBorder="1" applyAlignment="1">
      <alignment horizontal="center" vertical="center" wrapText="1"/>
    </xf>
    <xf numFmtId="178" fontId="12" fillId="4" borderId="1" xfId="58" applyNumberFormat="1" applyFont="1" applyFill="1" applyBorder="1" applyAlignment="1">
      <alignment horizontal="center" vertical="center" wrapText="1"/>
    </xf>
    <xf numFmtId="0" fontId="15" fillId="0" borderId="1" xfId="58" applyFont="1" applyFill="1" applyBorder="1" applyAlignment="1">
      <alignment horizontal="left" vertical="center" wrapText="1"/>
    </xf>
    <xf numFmtId="178" fontId="16" fillId="0" borderId="1" xfId="58" applyNumberFormat="1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horizontal="center" vertical="center" wrapText="1"/>
    </xf>
    <xf numFmtId="178" fontId="12" fillId="4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178" fontId="16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179" fontId="17" fillId="0" borderId="3" xfId="0" applyNumberFormat="1" applyFont="1" applyFill="1" applyBorder="1" applyAlignment="1">
      <alignment horizontal="center" vertical="center" wrapText="1"/>
    </xf>
    <xf numFmtId="179" fontId="17" fillId="0" borderId="4" xfId="0" applyNumberFormat="1" applyFont="1" applyFill="1" applyBorder="1" applyAlignment="1">
      <alignment horizontal="center" vertical="center" wrapText="1"/>
    </xf>
    <xf numFmtId="9" fontId="9" fillId="0" borderId="1" xfId="12" applyNumberFormat="1" applyFont="1" applyFill="1" applyBorder="1" applyAlignment="1" applyProtection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9" fontId="18" fillId="0" borderId="2" xfId="0" applyNumberFormat="1" applyFont="1" applyFill="1" applyBorder="1" applyAlignment="1">
      <alignment horizontal="center" vertical="center" wrapText="1"/>
    </xf>
    <xf numFmtId="9" fontId="10" fillId="0" borderId="1" xfId="12" applyNumberFormat="1" applyFont="1" applyFill="1" applyBorder="1" applyAlignment="1">
      <alignment horizontal="center" vertical="center" wrapText="1"/>
    </xf>
    <xf numFmtId="180" fontId="10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9" fontId="12" fillId="3" borderId="1" xfId="12" applyFont="1" applyFill="1" applyBorder="1" applyAlignment="1" applyProtection="1">
      <alignment horizontal="center" vertical="center" wrapText="1"/>
    </xf>
    <xf numFmtId="9" fontId="12" fillId="4" borderId="1" xfId="12" applyFont="1" applyFill="1" applyBorder="1" applyAlignment="1" applyProtection="1">
      <alignment horizontal="center" vertical="center" wrapText="1"/>
    </xf>
    <xf numFmtId="9" fontId="16" fillId="0" borderId="1" xfId="12" applyFont="1" applyFill="1" applyBorder="1" applyAlignment="1" applyProtection="1">
      <alignment horizontal="center" vertical="center" wrapText="1"/>
    </xf>
    <xf numFmtId="9" fontId="12" fillId="4" borderId="1" xfId="12" applyFont="1" applyFill="1" applyBorder="1" applyAlignment="1">
      <alignment horizontal="center" vertical="center" wrapText="1"/>
    </xf>
    <xf numFmtId="9" fontId="16" fillId="0" borderId="1" xfId="12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179" fontId="17" fillId="0" borderId="7" xfId="0" applyNumberFormat="1" applyFont="1" applyFill="1" applyBorder="1" applyAlignment="1">
      <alignment horizontal="center" vertical="center" wrapText="1"/>
    </xf>
    <xf numFmtId="179" fontId="17" fillId="0" borderId="1" xfId="0" applyNumberFormat="1" applyFont="1" applyFill="1" applyBorder="1" applyAlignment="1">
      <alignment horizontal="center" vertical="center" wrapText="1"/>
    </xf>
    <xf numFmtId="179" fontId="17" fillId="5" borderId="1" xfId="0" applyNumberFormat="1" applyFont="1" applyFill="1" applyBorder="1" applyAlignment="1">
      <alignment horizontal="center" vertical="center" wrapText="1"/>
    </xf>
    <xf numFmtId="179" fontId="7" fillId="5" borderId="1" xfId="0" applyNumberFormat="1" applyFont="1" applyFill="1" applyBorder="1" applyAlignment="1">
      <alignment horizontal="center" vertical="center" wrapText="1"/>
    </xf>
    <xf numFmtId="179" fontId="10" fillId="0" borderId="1" xfId="0" applyNumberFormat="1" applyFont="1" applyFill="1" applyBorder="1" applyAlignment="1">
      <alignment horizontal="center" vertical="center" wrapText="1"/>
    </xf>
    <xf numFmtId="179" fontId="10" fillId="5" borderId="1" xfId="0" applyNumberFormat="1" applyFont="1" applyFill="1" applyBorder="1" applyAlignment="1">
      <alignment horizontal="center" vertical="center" wrapText="1"/>
    </xf>
    <xf numFmtId="178" fontId="12" fillId="4" borderId="1" xfId="9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left" vertical="center"/>
    </xf>
    <xf numFmtId="0" fontId="2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/>
    </xf>
    <xf numFmtId="178" fontId="21" fillId="0" borderId="1" xfId="0" applyNumberFormat="1" applyFont="1" applyFill="1" applyBorder="1" applyAlignment="1">
      <alignment horizontal="right" vertical="center"/>
    </xf>
    <xf numFmtId="0" fontId="15" fillId="0" borderId="1" xfId="18" applyFont="1" applyFill="1" applyBorder="1" applyAlignment="1">
      <alignment horizontal="left" vertical="center" wrapText="1"/>
    </xf>
    <xf numFmtId="178" fontId="16" fillId="0" borderId="1" xfId="18" applyNumberFormat="1" applyFont="1" applyFill="1" applyBorder="1" applyAlignment="1">
      <alignment horizontal="right" vertical="center" wrapText="1"/>
    </xf>
    <xf numFmtId="0" fontId="15" fillId="0" borderId="1" xfId="27" applyFont="1" applyFill="1" applyBorder="1" applyAlignment="1">
      <alignment horizontal="left" vertical="center" wrapText="1"/>
    </xf>
    <xf numFmtId="178" fontId="16" fillId="0" borderId="1" xfId="27" applyNumberFormat="1" applyFont="1" applyFill="1" applyBorder="1" applyAlignment="1">
      <alignment horizontal="right" vertical="center" wrapText="1"/>
    </xf>
    <xf numFmtId="0" fontId="15" fillId="0" borderId="1" xfId="2" applyFont="1" applyFill="1" applyBorder="1" applyAlignment="1">
      <alignment horizontal="left" vertical="center" wrapText="1"/>
    </xf>
    <xf numFmtId="178" fontId="16" fillId="0" borderId="1" xfId="2" applyNumberFormat="1" applyFont="1" applyFill="1" applyBorder="1" applyAlignment="1">
      <alignment horizontal="right" vertical="center" wrapText="1"/>
    </xf>
    <xf numFmtId="0" fontId="15" fillId="0" borderId="1" xfId="61" applyFont="1" applyFill="1" applyBorder="1" applyAlignment="1">
      <alignment horizontal="left" vertical="center" wrapText="1"/>
    </xf>
    <xf numFmtId="178" fontId="16" fillId="0" borderId="1" xfId="61" applyNumberFormat="1" applyFont="1" applyFill="1" applyBorder="1" applyAlignment="1">
      <alignment horizontal="right" vertical="center" wrapText="1"/>
    </xf>
    <xf numFmtId="0" fontId="12" fillId="4" borderId="1" xfId="60" applyFont="1" applyFill="1" applyBorder="1" applyAlignment="1">
      <alignment horizontal="center" vertical="center" wrapText="1"/>
    </xf>
    <xf numFmtId="0" fontId="15" fillId="0" borderId="1" xfId="60" applyFont="1" applyFill="1" applyBorder="1" applyAlignment="1">
      <alignment horizontal="left" vertical="center" wrapText="1"/>
    </xf>
    <xf numFmtId="178" fontId="16" fillId="0" borderId="1" xfId="60" applyNumberFormat="1" applyFont="1" applyFill="1" applyBorder="1" applyAlignment="1">
      <alignment horizontal="right" vertical="center" wrapText="1"/>
    </xf>
    <xf numFmtId="0" fontId="12" fillId="4" borderId="1" xfId="41" applyFont="1" applyFill="1" applyBorder="1" applyAlignment="1">
      <alignment horizontal="center" vertical="center" wrapText="1"/>
    </xf>
    <xf numFmtId="0" fontId="15" fillId="0" borderId="1" xfId="41" applyFont="1" applyFill="1" applyBorder="1" applyAlignment="1">
      <alignment horizontal="left" vertical="center" wrapText="1"/>
    </xf>
    <xf numFmtId="178" fontId="16" fillId="0" borderId="1" xfId="41" applyNumberFormat="1" applyFont="1" applyFill="1" applyBorder="1" applyAlignment="1">
      <alignment horizontal="right" vertical="center" wrapText="1"/>
    </xf>
    <xf numFmtId="0" fontId="12" fillId="4" borderId="1" xfId="27" applyFont="1" applyFill="1" applyBorder="1" applyAlignment="1">
      <alignment horizontal="center" vertical="center" wrapText="1"/>
    </xf>
    <xf numFmtId="0" fontId="15" fillId="0" borderId="1" xfId="35" applyFont="1" applyFill="1" applyBorder="1" applyAlignment="1" applyProtection="1">
      <alignment horizontal="left" vertical="center" wrapText="1"/>
    </xf>
    <xf numFmtId="178" fontId="16" fillId="0" borderId="1" xfId="35" applyNumberFormat="1" applyFont="1" applyFill="1" applyBorder="1" applyAlignment="1" applyProtection="1">
      <alignment horizontal="right" vertical="center" wrapText="1"/>
    </xf>
    <xf numFmtId="9" fontId="21" fillId="0" borderId="1" xfId="12" applyFont="1" applyFill="1" applyBorder="1" applyAlignment="1">
      <alignment horizontal="center" vertical="center"/>
    </xf>
    <xf numFmtId="0" fontId="15" fillId="0" borderId="1" xfId="59" applyFont="1" applyFill="1" applyBorder="1" applyAlignment="1">
      <alignment horizontal="left" vertical="center" wrapText="1" shrinkToFit="1"/>
    </xf>
    <xf numFmtId="178" fontId="16" fillId="0" borderId="1" xfId="59" applyNumberFormat="1" applyFont="1" applyFill="1" applyBorder="1" applyAlignment="1">
      <alignment horizontal="right" vertical="center" wrapText="1" shrinkToFit="1"/>
    </xf>
    <xf numFmtId="0" fontId="12" fillId="4" borderId="1" xfId="18" applyFont="1" applyFill="1" applyBorder="1" applyAlignment="1">
      <alignment horizontal="center" vertical="center" wrapText="1"/>
    </xf>
    <xf numFmtId="0" fontId="12" fillId="4" borderId="1" xfId="59" applyFont="1" applyFill="1" applyBorder="1" applyAlignment="1" applyProtection="1">
      <alignment horizontal="center" vertical="center" wrapText="1" shrinkToFit="1"/>
      <protection locked="0"/>
    </xf>
    <xf numFmtId="0" fontId="15" fillId="0" borderId="1" xfId="59" applyFont="1" applyFill="1" applyBorder="1" applyAlignment="1" applyProtection="1">
      <alignment horizontal="left" vertical="center" wrapText="1" shrinkToFit="1"/>
      <protection locked="0"/>
    </xf>
    <xf numFmtId="178" fontId="16" fillId="0" borderId="1" xfId="59" applyNumberFormat="1" applyFont="1" applyFill="1" applyBorder="1" applyAlignment="1" applyProtection="1">
      <alignment horizontal="right" vertical="center" wrapText="1" shrinkToFit="1"/>
      <protection locked="0"/>
    </xf>
    <xf numFmtId="0" fontId="15" fillId="2" borderId="0" xfId="0" applyFont="1" applyFill="1" applyBorder="1" applyAlignment="1">
      <alignment horizontal="left" vertical="center" wrapText="1"/>
    </xf>
    <xf numFmtId="9" fontId="16" fillId="0" borderId="1" xfId="12" applyFont="1" applyFill="1" applyBorder="1" applyAlignment="1" applyProtection="1">
      <alignment horizontal="center" vertical="center" wrapText="1" shrinkToFit="1"/>
    </xf>
    <xf numFmtId="9" fontId="16" fillId="0" borderId="1" xfId="12" applyFont="1" applyFill="1" applyBorder="1" applyAlignment="1" applyProtection="1">
      <alignment horizontal="center" vertical="center" wrapText="1" shrinkToFit="1"/>
      <protection locked="0"/>
    </xf>
  </cellXfs>
  <cellStyles count="64">
    <cellStyle name="常规" xfId="0" builtinId="0"/>
    <cellStyle name="货币[0]" xfId="1" builtinId="7"/>
    <cellStyle name="常规_附件2_11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附件2_5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_附件2_6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_附件2_1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常规_附件2_10" xfId="4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3" xfId="55"/>
    <cellStyle name="常规 4" xfId="56"/>
    <cellStyle name="千位分隔 2" xfId="57"/>
    <cellStyle name="常规_2011年秋季学期广东省普通高中国家助学金安排表" xfId="58"/>
    <cellStyle name="常规_附件2_3" xfId="59"/>
    <cellStyle name="常规_附件2_8" xfId="60"/>
    <cellStyle name="常规_附件2_9" xfId="61"/>
    <cellStyle name="常规_越秀" xfId="62"/>
    <cellStyle name="样式 1" xfId="63"/>
  </cellStyles>
  <tableStyles count="0" defaultTableStyle="TableStyleMedium2" defaultPivotStyle="PivotStyleLight16"/>
  <colors>
    <mruColors>
      <color rgb="00FFFFCC"/>
      <color rgb="00FFFF99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FF0000"/>
    <pageSetUpPr fitToPage="1"/>
  </sheetPr>
  <dimension ref="A1:X210"/>
  <sheetViews>
    <sheetView tabSelected="1" zoomScale="80" zoomScaleNormal="80" workbookViewId="0">
      <selection activeCell="A2" sqref="A2:W2"/>
    </sheetView>
  </sheetViews>
  <sheetFormatPr defaultColWidth="9" defaultRowHeight="13.5"/>
  <cols>
    <col min="1" max="3" width="17.775" customWidth="1"/>
    <col min="4" max="5" width="11.5583333333333" hidden="1" customWidth="1"/>
    <col min="6" max="14" width="17.775" hidden="1" customWidth="1"/>
    <col min="15" max="22" width="17.775" customWidth="1"/>
    <col min="23" max="23" width="20.9333333333333" customWidth="1"/>
  </cols>
  <sheetData>
    <row r="1" ht="26" customHeight="1" spans="1:1">
      <c r="A1" t="s">
        <v>0</v>
      </c>
    </row>
    <row r="2" ht="52.95" customHeight="1" spans="1:23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ht="42.6" customHeight="1" spans="1:23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V3" s="49"/>
      <c r="W3" s="49" t="s">
        <v>2</v>
      </c>
    </row>
    <row r="4" s="1" customFormat="1" ht="42" customHeight="1" spans="1:23">
      <c r="A4" s="10" t="s">
        <v>3</v>
      </c>
      <c r="B4" s="10" t="s">
        <v>4</v>
      </c>
      <c r="C4" s="10" t="s">
        <v>5</v>
      </c>
      <c r="D4" s="11" t="s">
        <v>6</v>
      </c>
      <c r="E4" s="10" t="s">
        <v>7</v>
      </c>
      <c r="F4" s="12" t="s">
        <v>8</v>
      </c>
      <c r="G4" s="13"/>
      <c r="H4" s="13"/>
      <c r="I4" s="13"/>
      <c r="J4" s="13"/>
      <c r="K4" s="13"/>
      <c r="L4" s="34" t="s">
        <v>9</v>
      </c>
      <c r="M4" s="34" t="s">
        <v>10</v>
      </c>
      <c r="N4" s="34" t="s">
        <v>11</v>
      </c>
      <c r="O4" s="35" t="s">
        <v>12</v>
      </c>
      <c r="P4" s="36"/>
      <c r="Q4" s="50"/>
      <c r="R4" s="51" t="s">
        <v>13</v>
      </c>
      <c r="S4" s="51"/>
      <c r="T4" s="51"/>
      <c r="U4" s="52" t="s">
        <v>14</v>
      </c>
      <c r="V4" s="52"/>
      <c r="W4" s="52"/>
    </row>
    <row r="5" s="1" customFormat="1" ht="73.2" customHeight="1" spans="1:23">
      <c r="A5" s="10"/>
      <c r="B5" s="10"/>
      <c r="C5" s="10"/>
      <c r="D5" s="14"/>
      <c r="E5" s="10"/>
      <c r="F5" s="15" t="s">
        <v>15</v>
      </c>
      <c r="G5" s="15" t="s">
        <v>16</v>
      </c>
      <c r="H5" s="15" t="s">
        <v>17</v>
      </c>
      <c r="I5" s="15" t="s">
        <v>18</v>
      </c>
      <c r="J5" s="37" t="s">
        <v>19</v>
      </c>
      <c r="K5" s="38" t="s">
        <v>20</v>
      </c>
      <c r="L5" s="34"/>
      <c r="M5" s="34"/>
      <c r="N5" s="34"/>
      <c r="O5" s="39" t="s">
        <v>21</v>
      </c>
      <c r="P5" s="40" t="s">
        <v>22</v>
      </c>
      <c r="Q5" s="40" t="s">
        <v>23</v>
      </c>
      <c r="R5" s="38" t="s">
        <v>24</v>
      </c>
      <c r="S5" s="38" t="s">
        <v>22</v>
      </c>
      <c r="T5" s="38" t="s">
        <v>23</v>
      </c>
      <c r="U5" s="53" t="s">
        <v>24</v>
      </c>
      <c r="V5" s="53" t="s">
        <v>25</v>
      </c>
      <c r="W5" s="53" t="s">
        <v>23</v>
      </c>
    </row>
    <row r="6" s="2" customFormat="1" ht="63" customHeight="1" spans="1:23">
      <c r="A6" s="16" t="s">
        <v>26</v>
      </c>
      <c r="B6" s="16" t="s">
        <v>27</v>
      </c>
      <c r="C6" s="16" t="s">
        <v>28</v>
      </c>
      <c r="D6" s="16" t="s">
        <v>29</v>
      </c>
      <c r="E6" s="16" t="s">
        <v>30</v>
      </c>
      <c r="F6" s="17" t="s">
        <v>31</v>
      </c>
      <c r="G6" s="17" t="s">
        <v>32</v>
      </c>
      <c r="H6" s="17" t="s">
        <v>33</v>
      </c>
      <c r="I6" s="17" t="s">
        <v>34</v>
      </c>
      <c r="J6" s="41" t="s">
        <v>35</v>
      </c>
      <c r="K6" s="42" t="s">
        <v>36</v>
      </c>
      <c r="L6" s="17" t="s">
        <v>37</v>
      </c>
      <c r="M6" s="17" t="s">
        <v>38</v>
      </c>
      <c r="N6" s="17" t="s">
        <v>39</v>
      </c>
      <c r="O6" s="43" t="s">
        <v>40</v>
      </c>
      <c r="P6" s="43" t="s">
        <v>41</v>
      </c>
      <c r="Q6" s="43" t="s">
        <v>42</v>
      </c>
      <c r="R6" s="54" t="s">
        <v>43</v>
      </c>
      <c r="S6" s="54" t="s">
        <v>44</v>
      </c>
      <c r="T6" s="54" t="s">
        <v>45</v>
      </c>
      <c r="U6" s="55" t="s">
        <v>46</v>
      </c>
      <c r="V6" s="55" t="s">
        <v>47</v>
      </c>
      <c r="W6" s="55" t="s">
        <v>48</v>
      </c>
    </row>
    <row r="7" s="3" customFormat="1" ht="27" customHeight="1" spans="1:23">
      <c r="A7" s="18" t="s">
        <v>21</v>
      </c>
      <c r="B7" s="18"/>
      <c r="C7" s="18"/>
      <c r="D7" s="18"/>
      <c r="E7" s="18"/>
      <c r="F7" s="19">
        <f>F8+F21+F28+F36+F38+F44+F46+F53+F55+F57+F59+F61+F66+F68+F70+F72+F78+F80+F82+F84+F86+F94+F96+F99+F102+F105+F107+F109+F111+F120+F126+F128+F137+F139+F141+F143+F150+F152+F154+F161+F163+F165+F167+F169+F176+F178+F180+F182+F188+F190+F195+F197+F199+F201+F206+F208</f>
        <v>31312</v>
      </c>
      <c r="G7" s="19">
        <f>G8+G21+G28+G36+G38+G44+G46+G53+G55+G57+G59+G61+G66+G68+G70+G72+G78+G80+G82+G84+G86+G94+G96+G99+G102+G105+G107+G109+G111+G120+G126+G128+G137+G139+G141+G143+G150+G152+G154+G161+G163+G165+G167+G169+G176+G178+G180+G182+G188+G190+G195+G197+G199+G201+G206+G208</f>
        <v>1766</v>
      </c>
      <c r="H7" s="19">
        <f>H8+H21+H28+H36+H38+H44+H46+H53+H55+H57+H59+H61+H66+H68+H70+H72+H78+H80+H82+H84+H86+H94+H96+H99+H102+H105+H107+H109+H111+H120+H126+H128+H137+H139+H141+H143+H150+H152+H154+H161+H163+H165+H167+H169+H176+H178+H180+H182+H188+H190+H195+H197+H199+H201+H206+H208</f>
        <v>46</v>
      </c>
      <c r="I7" s="19">
        <f>I8+I21+I28+I36+I38+I44+I46+I53+I55+I57+I59+I61+I66+I68+I70+I72+I78+I80+I82+I84+I86+I94+I96+I99+I102+I105+I107+I109+I111+I120+I126+I128+I137+I139+I141+I143+I150+I152+I154+I161+I163+I165+I167+I169+I176+I178+I180+I182+I188+I190+I195+I197+I199+I201+I206+I208</f>
        <v>7</v>
      </c>
      <c r="J7" s="44"/>
      <c r="K7" s="19">
        <f>K8+K21+K28+K36+K38+K44+K46+K53+K55+K57+K59+K61+K66+K68+K70+K72+K78+K80+K82+K84+K86+K94+K96+K99+K102+K105+K107+K109+K111+K120+K126+K128+K137+K139+K141+K143+K150+K152+K154+K161+K163+K165+K167+K169+K176+K178+K180+K182+K188+K190+K195+K197+K199+K201+K206+K208</f>
        <v>49446694</v>
      </c>
      <c r="L7" s="19">
        <f>L8+L21+L28+L36+L38+L44+L46+L53+L55+L57+L59+L61+L66+L68+L70+L72+L78+L80+L82+L84+L86+L94+L96+L99+L102+L105+L107+L109+L111+L120+L126+L128+L137+L139+L141+L143+L150+L152+L154+L161+L163+L165+L167+L169+L176+L178+L180+L182+L188+L190+L195+L197+L199+L201+L206+L208</f>
        <v>23140456</v>
      </c>
      <c r="M7" s="19">
        <f>M8+M21+M28+M36+M38+M44+M46+M53+M55+M57+M59+M61+M66+M68+M70+M72+M78+M80+M82+M84+M86+M94+M96+M99+M102+M105+M107+M109+M111+M120+M126+M128+M137+M139+M141+M143+M150+M152+M154+M161+M163+M165+M167+M169+M176+M178+M180+M182+M188+M190+M195+M197+M199+M201+M206+M208</f>
        <v>72703545</v>
      </c>
      <c r="N7" s="19">
        <f>N8+N21+N28+N36+N38+N44+N46+N53+N55+N57+N59+N61+N66+N68+N70+N72+N78+N80+N82+N84+N86+N94+N96+N99+N102+N105+N107+N109+N111+N120+N126+N128+N137+N139+N141+N143+N150+N152+N154+N161+N163+N165+N167+N169+N176+N178+N180+N182+N188+N190+N195+N197+N199+N201+N206+N208</f>
        <v>96028421</v>
      </c>
      <c r="O7" s="19">
        <f t="shared" ref="O7:W7" si="0">O8+O21+O28+O36+O38+O44+O46+O53+O55+O57+O59+O61+O66+O68+O70+O72+O78+O80+O82+O84+O86+O94+O96+O99+O102+O105+O107+O109+O111+O120+O126+O128+O137+O139+O141+O143+O150+O152+O154+O161+O163+O165+O167+O169+O176+O178+O180+O182+O188+O190+O195+O197+O199+O201+O206+O208</f>
        <v>96028421</v>
      </c>
      <c r="P7" s="19">
        <f t="shared" si="0"/>
        <v>24460000</v>
      </c>
      <c r="Q7" s="19">
        <f t="shared" si="0"/>
        <v>71568421</v>
      </c>
      <c r="R7" s="19">
        <f t="shared" si="0"/>
        <v>92328421</v>
      </c>
      <c r="S7" s="19">
        <f t="shared" si="0"/>
        <v>33330000</v>
      </c>
      <c r="T7" s="19">
        <f t="shared" si="0"/>
        <v>58998421</v>
      </c>
      <c r="U7" s="19">
        <f t="shared" si="0"/>
        <v>3700000</v>
      </c>
      <c r="V7" s="19">
        <f t="shared" si="0"/>
        <v>-8870000</v>
      </c>
      <c r="W7" s="19">
        <f t="shared" si="0"/>
        <v>12570000</v>
      </c>
    </row>
    <row r="8" s="3" customFormat="1" ht="27" customHeight="1" spans="1:23">
      <c r="A8" s="20" t="s">
        <v>49</v>
      </c>
      <c r="B8" s="21" t="s">
        <v>50</v>
      </c>
      <c r="C8" s="21" t="s">
        <v>50</v>
      </c>
      <c r="D8" s="21"/>
      <c r="E8" s="21"/>
      <c r="F8" s="22">
        <f>SUM(F9:F20)</f>
        <v>404</v>
      </c>
      <c r="G8" s="22">
        <f>SUM(G9:G20)</f>
        <v>41</v>
      </c>
      <c r="H8" s="22">
        <f>SUM(H9:H20)</f>
        <v>0</v>
      </c>
      <c r="I8" s="22">
        <f>SUM(I9:I20)</f>
        <v>0</v>
      </c>
      <c r="J8" s="45"/>
      <c r="K8" s="22">
        <f>SUM(K9:K20)</f>
        <v>444825</v>
      </c>
      <c r="L8" s="22">
        <f>SUM(L9:L20)</f>
        <v>-94470</v>
      </c>
      <c r="M8" s="22">
        <f>SUM(M9:M20)</f>
        <v>350355</v>
      </c>
      <c r="N8" s="22">
        <f>SUM(N9:N20)</f>
        <v>432615</v>
      </c>
      <c r="O8" s="22">
        <f t="shared" ref="O8:W8" si="1">SUM(O9:O20)</f>
        <v>432615</v>
      </c>
      <c r="P8" s="22">
        <f t="shared" si="1"/>
        <v>0</v>
      </c>
      <c r="Q8" s="22">
        <f t="shared" si="1"/>
        <v>432615</v>
      </c>
      <c r="R8" s="22">
        <f t="shared" si="1"/>
        <v>432615</v>
      </c>
      <c r="S8" s="22">
        <f t="shared" si="1"/>
        <v>0</v>
      </c>
      <c r="T8" s="22">
        <f t="shared" si="1"/>
        <v>432615</v>
      </c>
      <c r="U8" s="22">
        <f t="shared" si="1"/>
        <v>0</v>
      </c>
      <c r="V8" s="22">
        <f t="shared" si="1"/>
        <v>0</v>
      </c>
      <c r="W8" s="22">
        <f t="shared" si="1"/>
        <v>0</v>
      </c>
    </row>
    <row r="9" s="4" customFormat="1" ht="27" customHeight="1" spans="1:23">
      <c r="A9" s="23" t="s">
        <v>51</v>
      </c>
      <c r="B9" s="24" t="s">
        <v>52</v>
      </c>
      <c r="C9" s="24" t="s">
        <v>53</v>
      </c>
      <c r="D9" s="24"/>
      <c r="E9" s="24"/>
      <c r="F9" s="25">
        <v>1</v>
      </c>
      <c r="G9" s="25">
        <v>3</v>
      </c>
      <c r="H9" s="25"/>
      <c r="I9" s="25"/>
      <c r="J9" s="46">
        <v>0.3</v>
      </c>
      <c r="K9" s="25">
        <v>138705</v>
      </c>
      <c r="L9" s="25">
        <f>ROUND((F9*2500+G9*3850)*J9-K9,0)</f>
        <v>-134490</v>
      </c>
      <c r="M9" s="25">
        <f>ROUND((F9*2500+G9*3850+H9*2500+I9*3850)*J9,0)</f>
        <v>4215</v>
      </c>
      <c r="N9" s="25">
        <f>IF(ROUND(M9+L9,0)&lt;0,0,ROUND(M9+L9,0))</f>
        <v>0</v>
      </c>
      <c r="O9" s="25">
        <f>P9+Q9</f>
        <v>0</v>
      </c>
      <c r="P9" s="25">
        <v>0</v>
      </c>
      <c r="Q9" s="25">
        <v>0</v>
      </c>
      <c r="R9" s="25">
        <v>0</v>
      </c>
      <c r="S9" s="25">
        <v>0</v>
      </c>
      <c r="T9" s="25">
        <v>0</v>
      </c>
      <c r="U9" s="25">
        <f>O9-R9</f>
        <v>0</v>
      </c>
      <c r="V9" s="25">
        <f>P9-S9</f>
        <v>0</v>
      </c>
      <c r="W9" s="25">
        <f>Q9-T9</f>
        <v>0</v>
      </c>
    </row>
    <row r="10" s="4" customFormat="1" ht="27" customHeight="1" spans="1:23">
      <c r="A10" s="23" t="s">
        <v>54</v>
      </c>
      <c r="B10" s="24" t="s">
        <v>55</v>
      </c>
      <c r="C10" s="24" t="s">
        <v>55</v>
      </c>
      <c r="D10" s="24"/>
      <c r="E10" s="24"/>
      <c r="F10" s="25">
        <v>0</v>
      </c>
      <c r="G10" s="25">
        <v>0</v>
      </c>
      <c r="H10" s="25"/>
      <c r="I10" s="25"/>
      <c r="J10" s="46">
        <v>0.3</v>
      </c>
      <c r="K10" s="25">
        <v>20685</v>
      </c>
      <c r="L10" s="25">
        <f t="shared" ref="L10:L41" si="2">ROUND((F10*2500+G10*3850)*J10-K10,0)</f>
        <v>-20685</v>
      </c>
      <c r="M10" s="25">
        <f t="shared" ref="M10:M41" si="3">ROUND((F10*2500+G10*3850+H10*2500+I10*3850)*J10,0)</f>
        <v>0</v>
      </c>
      <c r="N10" s="25">
        <f t="shared" ref="N10:N41" si="4">IF(ROUND(M10+L10,0)&lt;0,0,ROUND(M10+L10,0))</f>
        <v>0</v>
      </c>
      <c r="O10" s="25">
        <f t="shared" ref="O10:O41" si="5">P10+Q10</f>
        <v>0</v>
      </c>
      <c r="P10" s="25">
        <v>0</v>
      </c>
      <c r="Q10" s="25">
        <v>0</v>
      </c>
      <c r="R10" s="25">
        <v>0</v>
      </c>
      <c r="S10" s="25">
        <v>0</v>
      </c>
      <c r="T10" s="25">
        <v>0</v>
      </c>
      <c r="U10" s="25">
        <f t="shared" ref="U10:U41" si="6">O10-R10</f>
        <v>0</v>
      </c>
      <c r="V10" s="25">
        <f t="shared" ref="V10:V41" si="7">P10-S10</f>
        <v>0</v>
      </c>
      <c r="W10" s="25">
        <f t="shared" ref="W10:W41" si="8">Q10-T10</f>
        <v>0</v>
      </c>
    </row>
    <row r="11" s="4" customFormat="1" ht="27" customHeight="1" spans="1:23">
      <c r="A11" s="23" t="s">
        <v>56</v>
      </c>
      <c r="B11" s="24" t="s">
        <v>57</v>
      </c>
      <c r="C11" s="24" t="s">
        <v>57</v>
      </c>
      <c r="D11" s="24"/>
      <c r="E11" s="24"/>
      <c r="F11" s="25">
        <v>0</v>
      </c>
      <c r="G11" s="25">
        <v>0</v>
      </c>
      <c r="H11" s="25"/>
      <c r="I11" s="25"/>
      <c r="J11" s="46">
        <v>0.3</v>
      </c>
      <c r="K11" s="25">
        <v>8400</v>
      </c>
      <c r="L11" s="25">
        <f t="shared" si="2"/>
        <v>-8400</v>
      </c>
      <c r="M11" s="25">
        <f t="shared" si="3"/>
        <v>0</v>
      </c>
      <c r="N11" s="25">
        <f t="shared" si="4"/>
        <v>0</v>
      </c>
      <c r="O11" s="25">
        <f t="shared" si="5"/>
        <v>0</v>
      </c>
      <c r="P11" s="25">
        <v>0</v>
      </c>
      <c r="Q11" s="25">
        <v>0</v>
      </c>
      <c r="R11" s="25">
        <v>0</v>
      </c>
      <c r="S11" s="25">
        <v>0</v>
      </c>
      <c r="T11" s="25">
        <v>0</v>
      </c>
      <c r="U11" s="25">
        <f t="shared" si="6"/>
        <v>0</v>
      </c>
      <c r="V11" s="25">
        <f t="shared" si="7"/>
        <v>0</v>
      </c>
      <c r="W11" s="25">
        <f t="shared" si="8"/>
        <v>0</v>
      </c>
    </row>
    <row r="12" s="4" customFormat="1" ht="27" customHeight="1" spans="1:23">
      <c r="A12" s="23" t="s">
        <v>58</v>
      </c>
      <c r="B12" s="24" t="s">
        <v>59</v>
      </c>
      <c r="C12" s="24" t="s">
        <v>59</v>
      </c>
      <c r="D12" s="24"/>
      <c r="E12" s="24"/>
      <c r="F12" s="25">
        <v>0</v>
      </c>
      <c r="G12" s="25">
        <v>0</v>
      </c>
      <c r="H12" s="25"/>
      <c r="I12" s="25"/>
      <c r="J12" s="46">
        <v>0.3</v>
      </c>
      <c r="K12" s="25">
        <v>11745</v>
      </c>
      <c r="L12" s="25">
        <f t="shared" si="2"/>
        <v>-11745</v>
      </c>
      <c r="M12" s="25">
        <f t="shared" si="3"/>
        <v>0</v>
      </c>
      <c r="N12" s="25">
        <f t="shared" si="4"/>
        <v>0</v>
      </c>
      <c r="O12" s="25">
        <f t="shared" si="5"/>
        <v>0</v>
      </c>
      <c r="P12" s="25">
        <v>0</v>
      </c>
      <c r="Q12" s="25">
        <v>0</v>
      </c>
      <c r="R12" s="25">
        <v>0</v>
      </c>
      <c r="S12" s="25">
        <v>0</v>
      </c>
      <c r="T12" s="25">
        <v>0</v>
      </c>
      <c r="U12" s="25">
        <f t="shared" si="6"/>
        <v>0</v>
      </c>
      <c r="V12" s="25">
        <f t="shared" si="7"/>
        <v>0</v>
      </c>
      <c r="W12" s="25">
        <f t="shared" si="8"/>
        <v>0</v>
      </c>
    </row>
    <row r="13" s="4" customFormat="1" ht="27" customHeight="1" spans="1:23">
      <c r="A13" s="23" t="s">
        <v>60</v>
      </c>
      <c r="B13" s="24" t="s">
        <v>61</v>
      </c>
      <c r="C13" s="24" t="s">
        <v>61</v>
      </c>
      <c r="D13" s="24"/>
      <c r="E13" s="24"/>
      <c r="F13" s="25">
        <v>67</v>
      </c>
      <c r="G13" s="25">
        <v>4</v>
      </c>
      <c r="H13" s="25"/>
      <c r="I13" s="25"/>
      <c r="J13" s="46">
        <v>0.3</v>
      </c>
      <c r="K13" s="25">
        <v>18900</v>
      </c>
      <c r="L13" s="25">
        <f t="shared" si="2"/>
        <v>35970</v>
      </c>
      <c r="M13" s="25">
        <f t="shared" si="3"/>
        <v>54870</v>
      </c>
      <c r="N13" s="25">
        <f t="shared" si="4"/>
        <v>90840</v>
      </c>
      <c r="O13" s="25">
        <f t="shared" si="5"/>
        <v>90840</v>
      </c>
      <c r="P13" s="25">
        <v>0</v>
      </c>
      <c r="Q13" s="25">
        <v>90840</v>
      </c>
      <c r="R13" s="25">
        <v>90840</v>
      </c>
      <c r="S13" s="25">
        <v>0</v>
      </c>
      <c r="T13" s="25">
        <v>90840</v>
      </c>
      <c r="U13" s="25">
        <f t="shared" si="6"/>
        <v>0</v>
      </c>
      <c r="V13" s="25">
        <f t="shared" si="7"/>
        <v>0</v>
      </c>
      <c r="W13" s="25">
        <f t="shared" si="8"/>
        <v>0</v>
      </c>
    </row>
    <row r="14" s="4" customFormat="1" ht="27" customHeight="1" spans="1:23">
      <c r="A14" s="23" t="s">
        <v>62</v>
      </c>
      <c r="B14" s="24" t="s">
        <v>63</v>
      </c>
      <c r="C14" s="24" t="s">
        <v>63</v>
      </c>
      <c r="D14" s="24"/>
      <c r="E14" s="24"/>
      <c r="F14" s="25">
        <v>35</v>
      </c>
      <c r="G14" s="25">
        <v>8</v>
      </c>
      <c r="H14" s="25"/>
      <c r="I14" s="25"/>
      <c r="J14" s="46">
        <v>0.3</v>
      </c>
      <c r="K14" s="25">
        <v>22395</v>
      </c>
      <c r="L14" s="25">
        <f t="shared" si="2"/>
        <v>13095</v>
      </c>
      <c r="M14" s="25">
        <f t="shared" si="3"/>
        <v>35490</v>
      </c>
      <c r="N14" s="25">
        <f t="shared" si="4"/>
        <v>48585</v>
      </c>
      <c r="O14" s="25">
        <f t="shared" si="5"/>
        <v>48585</v>
      </c>
      <c r="P14" s="25">
        <v>0</v>
      </c>
      <c r="Q14" s="25">
        <v>48585</v>
      </c>
      <c r="R14" s="25">
        <v>48585</v>
      </c>
      <c r="S14" s="25">
        <v>0</v>
      </c>
      <c r="T14" s="25">
        <v>48585</v>
      </c>
      <c r="U14" s="25">
        <f t="shared" si="6"/>
        <v>0</v>
      </c>
      <c r="V14" s="25">
        <f t="shared" si="7"/>
        <v>0</v>
      </c>
      <c r="W14" s="25">
        <f t="shared" si="8"/>
        <v>0</v>
      </c>
    </row>
    <row r="15" s="4" customFormat="1" ht="27" customHeight="1" spans="1:23">
      <c r="A15" s="23" t="s">
        <v>64</v>
      </c>
      <c r="B15" s="24" t="s">
        <v>65</v>
      </c>
      <c r="C15" s="24" t="s">
        <v>65</v>
      </c>
      <c r="D15" s="24"/>
      <c r="E15" s="24"/>
      <c r="F15" s="25">
        <v>0</v>
      </c>
      <c r="G15" s="25">
        <v>0</v>
      </c>
      <c r="H15" s="25"/>
      <c r="I15" s="25"/>
      <c r="J15" s="46">
        <v>0.3</v>
      </c>
      <c r="K15" s="25">
        <v>5625</v>
      </c>
      <c r="L15" s="25">
        <f t="shared" si="2"/>
        <v>-5625</v>
      </c>
      <c r="M15" s="25">
        <f t="shared" si="3"/>
        <v>0</v>
      </c>
      <c r="N15" s="25">
        <f t="shared" si="4"/>
        <v>0</v>
      </c>
      <c r="O15" s="25">
        <f t="shared" si="5"/>
        <v>0</v>
      </c>
      <c r="P15" s="25">
        <v>0</v>
      </c>
      <c r="Q15" s="25">
        <v>0</v>
      </c>
      <c r="R15" s="25">
        <v>0</v>
      </c>
      <c r="S15" s="25">
        <v>0</v>
      </c>
      <c r="T15" s="25">
        <v>0</v>
      </c>
      <c r="U15" s="25">
        <f t="shared" si="6"/>
        <v>0</v>
      </c>
      <c r="V15" s="25">
        <f t="shared" si="7"/>
        <v>0</v>
      </c>
      <c r="W15" s="25">
        <f t="shared" si="8"/>
        <v>0</v>
      </c>
    </row>
    <row r="16" s="4" customFormat="1" ht="27" customHeight="1" spans="1:23">
      <c r="A16" s="23" t="s">
        <v>66</v>
      </c>
      <c r="B16" s="24" t="s">
        <v>67</v>
      </c>
      <c r="C16" s="24" t="s">
        <v>67</v>
      </c>
      <c r="D16" s="24"/>
      <c r="E16" s="24"/>
      <c r="F16" s="25">
        <v>72</v>
      </c>
      <c r="G16" s="25">
        <v>5</v>
      </c>
      <c r="H16" s="25"/>
      <c r="I16" s="25"/>
      <c r="J16" s="46">
        <v>0.3</v>
      </c>
      <c r="K16" s="25">
        <v>44715</v>
      </c>
      <c r="L16" s="25">
        <f t="shared" si="2"/>
        <v>15060</v>
      </c>
      <c r="M16" s="25">
        <f t="shared" si="3"/>
        <v>59775</v>
      </c>
      <c r="N16" s="25">
        <f t="shared" si="4"/>
        <v>74835</v>
      </c>
      <c r="O16" s="25">
        <f t="shared" si="5"/>
        <v>74835</v>
      </c>
      <c r="P16" s="25">
        <v>0</v>
      </c>
      <c r="Q16" s="25">
        <v>74835</v>
      </c>
      <c r="R16" s="25">
        <v>74835</v>
      </c>
      <c r="S16" s="25">
        <v>0</v>
      </c>
      <c r="T16" s="25">
        <v>74835</v>
      </c>
      <c r="U16" s="25">
        <f t="shared" si="6"/>
        <v>0</v>
      </c>
      <c r="V16" s="25">
        <f t="shared" si="7"/>
        <v>0</v>
      </c>
      <c r="W16" s="25">
        <f t="shared" si="8"/>
        <v>0</v>
      </c>
    </row>
    <row r="17" s="4" customFormat="1" ht="27" customHeight="1" spans="1:23">
      <c r="A17" s="23" t="s">
        <v>68</v>
      </c>
      <c r="B17" s="24" t="s">
        <v>69</v>
      </c>
      <c r="C17" s="24" t="s">
        <v>69</v>
      </c>
      <c r="D17" s="24"/>
      <c r="E17" s="24"/>
      <c r="F17" s="25">
        <v>52</v>
      </c>
      <c r="G17" s="25">
        <v>13</v>
      </c>
      <c r="H17" s="25"/>
      <c r="I17" s="25"/>
      <c r="J17" s="46">
        <v>0.3</v>
      </c>
      <c r="K17" s="25">
        <v>45360</v>
      </c>
      <c r="L17" s="25">
        <f t="shared" si="2"/>
        <v>8655</v>
      </c>
      <c r="M17" s="25">
        <f t="shared" si="3"/>
        <v>54015</v>
      </c>
      <c r="N17" s="25">
        <f t="shared" si="4"/>
        <v>62670</v>
      </c>
      <c r="O17" s="25">
        <f t="shared" si="5"/>
        <v>62670</v>
      </c>
      <c r="P17" s="25">
        <v>0</v>
      </c>
      <c r="Q17" s="25">
        <v>62670</v>
      </c>
      <c r="R17" s="25">
        <v>62670</v>
      </c>
      <c r="S17" s="25">
        <v>0</v>
      </c>
      <c r="T17" s="25">
        <v>62670</v>
      </c>
      <c r="U17" s="25">
        <f t="shared" si="6"/>
        <v>0</v>
      </c>
      <c r="V17" s="25">
        <f t="shared" si="7"/>
        <v>0</v>
      </c>
      <c r="W17" s="25">
        <f t="shared" si="8"/>
        <v>0</v>
      </c>
    </row>
    <row r="18" s="4" customFormat="1" ht="27" customHeight="1" spans="1:23">
      <c r="A18" s="23" t="s">
        <v>70</v>
      </c>
      <c r="B18" s="24" t="s">
        <v>71</v>
      </c>
      <c r="C18" s="24" t="s">
        <v>71</v>
      </c>
      <c r="D18" s="24"/>
      <c r="E18" s="24"/>
      <c r="F18" s="25">
        <v>22</v>
      </c>
      <c r="G18" s="25">
        <v>4</v>
      </c>
      <c r="H18" s="25"/>
      <c r="I18" s="25"/>
      <c r="J18" s="46">
        <v>0.3</v>
      </c>
      <c r="K18" s="25">
        <v>27465</v>
      </c>
      <c r="L18" s="25">
        <f t="shared" si="2"/>
        <v>-6345</v>
      </c>
      <c r="M18" s="25">
        <f t="shared" si="3"/>
        <v>21120</v>
      </c>
      <c r="N18" s="25">
        <f t="shared" si="4"/>
        <v>14775</v>
      </c>
      <c r="O18" s="25">
        <f t="shared" si="5"/>
        <v>14775</v>
      </c>
      <c r="P18" s="25">
        <v>0</v>
      </c>
      <c r="Q18" s="25">
        <v>14775</v>
      </c>
      <c r="R18" s="25">
        <v>14775</v>
      </c>
      <c r="S18" s="25">
        <v>0</v>
      </c>
      <c r="T18" s="25">
        <v>14775</v>
      </c>
      <c r="U18" s="25">
        <f t="shared" si="6"/>
        <v>0</v>
      </c>
      <c r="V18" s="25">
        <f t="shared" si="7"/>
        <v>0</v>
      </c>
      <c r="W18" s="25">
        <f t="shared" si="8"/>
        <v>0</v>
      </c>
    </row>
    <row r="19" s="4" customFormat="1" ht="27" customHeight="1" spans="1:23">
      <c r="A19" s="23" t="s">
        <v>72</v>
      </c>
      <c r="B19" s="24" t="s">
        <v>73</v>
      </c>
      <c r="C19" s="24" t="s">
        <v>73</v>
      </c>
      <c r="D19" s="24"/>
      <c r="E19" s="24"/>
      <c r="F19" s="25">
        <v>119</v>
      </c>
      <c r="G19" s="25">
        <v>0</v>
      </c>
      <c r="H19" s="25"/>
      <c r="I19" s="25"/>
      <c r="J19" s="46">
        <v>0.3</v>
      </c>
      <c r="K19" s="25">
        <v>71835</v>
      </c>
      <c r="L19" s="25">
        <f t="shared" si="2"/>
        <v>17415</v>
      </c>
      <c r="M19" s="25">
        <f t="shared" si="3"/>
        <v>89250</v>
      </c>
      <c r="N19" s="25">
        <f t="shared" si="4"/>
        <v>106665</v>
      </c>
      <c r="O19" s="25">
        <f t="shared" si="5"/>
        <v>106665</v>
      </c>
      <c r="P19" s="25">
        <v>0</v>
      </c>
      <c r="Q19" s="25">
        <v>106665</v>
      </c>
      <c r="R19" s="25">
        <v>106665</v>
      </c>
      <c r="S19" s="25">
        <v>0</v>
      </c>
      <c r="T19" s="25">
        <v>106665</v>
      </c>
      <c r="U19" s="25">
        <f t="shared" si="6"/>
        <v>0</v>
      </c>
      <c r="V19" s="25">
        <f t="shared" si="7"/>
        <v>0</v>
      </c>
      <c r="W19" s="25">
        <f t="shared" si="8"/>
        <v>0</v>
      </c>
    </row>
    <row r="20" s="4" customFormat="1" ht="27" customHeight="1" spans="1:23">
      <c r="A20" s="23" t="s">
        <v>74</v>
      </c>
      <c r="B20" s="24" t="s">
        <v>75</v>
      </c>
      <c r="C20" s="24" t="s">
        <v>75</v>
      </c>
      <c r="D20" s="24"/>
      <c r="E20" s="24"/>
      <c r="F20" s="25">
        <v>36</v>
      </c>
      <c r="G20" s="25">
        <v>4</v>
      </c>
      <c r="H20" s="25"/>
      <c r="I20" s="25"/>
      <c r="J20" s="46">
        <v>0.3</v>
      </c>
      <c r="K20" s="25">
        <v>28995</v>
      </c>
      <c r="L20" s="25">
        <f t="shared" si="2"/>
        <v>2625</v>
      </c>
      <c r="M20" s="25">
        <f t="shared" si="3"/>
        <v>31620</v>
      </c>
      <c r="N20" s="25">
        <f t="shared" si="4"/>
        <v>34245</v>
      </c>
      <c r="O20" s="25">
        <f t="shared" si="5"/>
        <v>34245</v>
      </c>
      <c r="P20" s="25">
        <v>0</v>
      </c>
      <c r="Q20" s="25">
        <v>34245</v>
      </c>
      <c r="R20" s="25">
        <v>34245</v>
      </c>
      <c r="S20" s="25">
        <v>0</v>
      </c>
      <c r="T20" s="25">
        <v>34245</v>
      </c>
      <c r="U20" s="25">
        <f t="shared" si="6"/>
        <v>0</v>
      </c>
      <c r="V20" s="25">
        <f t="shared" si="7"/>
        <v>0</v>
      </c>
      <c r="W20" s="25">
        <f t="shared" si="8"/>
        <v>0</v>
      </c>
    </row>
    <row r="21" s="3" customFormat="1" ht="27" customHeight="1" spans="1:24">
      <c r="A21" s="20" t="s">
        <v>76</v>
      </c>
      <c r="B21" s="26" t="s">
        <v>77</v>
      </c>
      <c r="C21" s="26" t="s">
        <v>77</v>
      </c>
      <c r="D21" s="26"/>
      <c r="E21" s="26"/>
      <c r="F21" s="27">
        <f>SUM(F22:F27)</f>
        <v>134</v>
      </c>
      <c r="G21" s="27">
        <f>SUM(G22:G27)</f>
        <v>15</v>
      </c>
      <c r="H21" s="27">
        <f>SUM(H22:H27)</f>
        <v>0</v>
      </c>
      <c r="I21" s="27">
        <f>SUM(I22:I27)</f>
        <v>0</v>
      </c>
      <c r="J21" s="45"/>
      <c r="K21" s="27">
        <f>SUM(K22:K27)</f>
        <v>107955</v>
      </c>
      <c r="L21" s="27">
        <f>SUM(L22:L27)</f>
        <v>9870</v>
      </c>
      <c r="M21" s="27">
        <f>SUM(M22:M27)</f>
        <v>117825</v>
      </c>
      <c r="N21" s="27">
        <f>SUM(N22:N27)</f>
        <v>127695</v>
      </c>
      <c r="O21" s="27">
        <f t="shared" ref="O21:W21" si="9">SUM(O22:O27)</f>
        <v>127695</v>
      </c>
      <c r="P21" s="27">
        <f t="shared" si="9"/>
        <v>0</v>
      </c>
      <c r="Q21" s="27">
        <f t="shared" si="9"/>
        <v>127695</v>
      </c>
      <c r="R21" s="27">
        <f t="shared" si="9"/>
        <v>127695</v>
      </c>
      <c r="S21" s="27">
        <f t="shared" si="9"/>
        <v>0</v>
      </c>
      <c r="T21" s="27">
        <f t="shared" si="9"/>
        <v>127695</v>
      </c>
      <c r="U21" s="27">
        <f t="shared" si="9"/>
        <v>0</v>
      </c>
      <c r="V21" s="27">
        <f t="shared" si="9"/>
        <v>0</v>
      </c>
      <c r="W21" s="27">
        <f t="shared" si="9"/>
        <v>0</v>
      </c>
      <c r="X21" s="4"/>
    </row>
    <row r="22" s="4" customFormat="1" ht="27" customHeight="1" spans="1:23">
      <c r="A22" s="23" t="s">
        <v>78</v>
      </c>
      <c r="B22" s="28" t="s">
        <v>79</v>
      </c>
      <c r="C22" s="28" t="s">
        <v>80</v>
      </c>
      <c r="D22" s="28"/>
      <c r="E22" s="28"/>
      <c r="F22" s="25">
        <v>130</v>
      </c>
      <c r="G22" s="25">
        <v>12</v>
      </c>
      <c r="H22" s="29"/>
      <c r="I22" s="29"/>
      <c r="J22" s="46">
        <v>0.3</v>
      </c>
      <c r="K22" s="29">
        <v>107955</v>
      </c>
      <c r="L22" s="25">
        <f t="shared" si="2"/>
        <v>3405</v>
      </c>
      <c r="M22" s="25">
        <f t="shared" si="3"/>
        <v>111360</v>
      </c>
      <c r="N22" s="25">
        <f t="shared" si="4"/>
        <v>114765</v>
      </c>
      <c r="O22" s="25">
        <f t="shared" si="5"/>
        <v>114765</v>
      </c>
      <c r="P22" s="25">
        <v>0</v>
      </c>
      <c r="Q22" s="25">
        <v>114765</v>
      </c>
      <c r="R22" s="25">
        <v>114765</v>
      </c>
      <c r="S22" s="25">
        <v>0</v>
      </c>
      <c r="T22" s="25">
        <v>114765</v>
      </c>
      <c r="U22" s="25">
        <f t="shared" si="6"/>
        <v>0</v>
      </c>
      <c r="V22" s="25">
        <f t="shared" si="7"/>
        <v>0</v>
      </c>
      <c r="W22" s="25">
        <f t="shared" si="8"/>
        <v>0</v>
      </c>
    </row>
    <row r="23" s="4" customFormat="1" ht="27" customHeight="1" spans="1:23">
      <c r="A23" s="23" t="s">
        <v>81</v>
      </c>
      <c r="B23" s="28" t="s">
        <v>82</v>
      </c>
      <c r="C23" s="28" t="s">
        <v>83</v>
      </c>
      <c r="D23" s="28"/>
      <c r="E23" s="28"/>
      <c r="F23" s="25">
        <v>4</v>
      </c>
      <c r="G23" s="25">
        <v>0</v>
      </c>
      <c r="H23" s="29"/>
      <c r="I23" s="29"/>
      <c r="J23" s="46">
        <v>0.3</v>
      </c>
      <c r="K23" s="29">
        <v>0</v>
      </c>
      <c r="L23" s="25">
        <f t="shared" si="2"/>
        <v>3000</v>
      </c>
      <c r="M23" s="25">
        <f t="shared" si="3"/>
        <v>3000</v>
      </c>
      <c r="N23" s="25">
        <f t="shared" si="4"/>
        <v>6000</v>
      </c>
      <c r="O23" s="25">
        <f t="shared" si="5"/>
        <v>6000</v>
      </c>
      <c r="P23" s="25">
        <v>0</v>
      </c>
      <c r="Q23" s="25">
        <v>6000</v>
      </c>
      <c r="R23" s="25">
        <v>6000</v>
      </c>
      <c r="S23" s="25">
        <v>0</v>
      </c>
      <c r="T23" s="25">
        <v>6000</v>
      </c>
      <c r="U23" s="25">
        <f t="shared" si="6"/>
        <v>0</v>
      </c>
      <c r="V23" s="25">
        <f t="shared" si="7"/>
        <v>0</v>
      </c>
      <c r="W23" s="25">
        <f t="shared" si="8"/>
        <v>0</v>
      </c>
    </row>
    <row r="24" s="4" customFormat="1" ht="27" customHeight="1" spans="1:23">
      <c r="A24" s="23" t="s">
        <v>81</v>
      </c>
      <c r="B24" s="28" t="s">
        <v>82</v>
      </c>
      <c r="C24" s="28" t="s">
        <v>84</v>
      </c>
      <c r="D24" s="28"/>
      <c r="E24" s="28"/>
      <c r="F24" s="25">
        <v>0</v>
      </c>
      <c r="G24" s="25">
        <v>3</v>
      </c>
      <c r="H24" s="29"/>
      <c r="I24" s="29"/>
      <c r="J24" s="46">
        <v>0.3</v>
      </c>
      <c r="K24" s="29">
        <v>0</v>
      </c>
      <c r="L24" s="25">
        <f t="shared" si="2"/>
        <v>3465</v>
      </c>
      <c r="M24" s="25">
        <f t="shared" si="3"/>
        <v>3465</v>
      </c>
      <c r="N24" s="25">
        <f t="shared" si="4"/>
        <v>6930</v>
      </c>
      <c r="O24" s="25">
        <f t="shared" si="5"/>
        <v>6930</v>
      </c>
      <c r="P24" s="25">
        <v>0</v>
      </c>
      <c r="Q24" s="25">
        <v>6930</v>
      </c>
      <c r="R24" s="25">
        <v>6930</v>
      </c>
      <c r="S24" s="25">
        <v>0</v>
      </c>
      <c r="T24" s="25">
        <v>6930</v>
      </c>
      <c r="U24" s="25">
        <f t="shared" si="6"/>
        <v>0</v>
      </c>
      <c r="V24" s="25">
        <f t="shared" si="7"/>
        <v>0</v>
      </c>
      <c r="W24" s="25">
        <f t="shared" si="8"/>
        <v>0</v>
      </c>
    </row>
    <row r="25" s="4" customFormat="1" ht="27" customHeight="1" spans="1:23">
      <c r="A25" s="23" t="s">
        <v>81</v>
      </c>
      <c r="B25" s="28" t="s">
        <v>82</v>
      </c>
      <c r="C25" s="28" t="s">
        <v>82</v>
      </c>
      <c r="D25" s="28"/>
      <c r="E25" s="28"/>
      <c r="F25" s="25">
        <v>0</v>
      </c>
      <c r="G25" s="25">
        <v>0</v>
      </c>
      <c r="H25" s="29"/>
      <c r="I25" s="29"/>
      <c r="J25" s="46">
        <v>0.3</v>
      </c>
      <c r="K25" s="29">
        <v>0</v>
      </c>
      <c r="L25" s="25">
        <f t="shared" si="2"/>
        <v>0</v>
      </c>
      <c r="M25" s="25">
        <f t="shared" si="3"/>
        <v>0</v>
      </c>
      <c r="N25" s="25">
        <f t="shared" si="4"/>
        <v>0</v>
      </c>
      <c r="O25" s="25">
        <f t="shared" si="5"/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f t="shared" si="6"/>
        <v>0</v>
      </c>
      <c r="V25" s="25">
        <f t="shared" si="7"/>
        <v>0</v>
      </c>
      <c r="W25" s="25">
        <f t="shared" si="8"/>
        <v>0</v>
      </c>
    </row>
    <row r="26" s="4" customFormat="1" ht="27" customHeight="1" spans="1:23">
      <c r="A26" s="23" t="s">
        <v>85</v>
      </c>
      <c r="B26" s="28" t="s">
        <v>86</v>
      </c>
      <c r="C26" s="28" t="s">
        <v>86</v>
      </c>
      <c r="D26" s="28"/>
      <c r="E26" s="28"/>
      <c r="F26" s="25"/>
      <c r="G26" s="25"/>
      <c r="H26" s="29"/>
      <c r="I26" s="29"/>
      <c r="J26" s="46">
        <v>0.3</v>
      </c>
      <c r="K26" s="29">
        <v>0</v>
      </c>
      <c r="L26" s="25">
        <f t="shared" si="2"/>
        <v>0</v>
      </c>
      <c r="M26" s="25">
        <f t="shared" si="3"/>
        <v>0</v>
      </c>
      <c r="N26" s="25">
        <f t="shared" si="4"/>
        <v>0</v>
      </c>
      <c r="O26" s="25">
        <f t="shared" si="5"/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f t="shared" si="6"/>
        <v>0</v>
      </c>
      <c r="V26" s="25">
        <f t="shared" si="7"/>
        <v>0</v>
      </c>
      <c r="W26" s="25">
        <f t="shared" si="8"/>
        <v>0</v>
      </c>
    </row>
    <row r="27" s="4" customFormat="1" ht="27" customHeight="1" spans="1:23">
      <c r="A27" s="23" t="s">
        <v>87</v>
      </c>
      <c r="B27" s="28" t="s">
        <v>88</v>
      </c>
      <c r="C27" s="28" t="s">
        <v>88</v>
      </c>
      <c r="D27" s="28"/>
      <c r="E27" s="28"/>
      <c r="F27" s="25"/>
      <c r="G27" s="25"/>
      <c r="H27" s="29"/>
      <c r="I27" s="29"/>
      <c r="J27" s="46">
        <v>0.3</v>
      </c>
      <c r="K27" s="29">
        <v>0</v>
      </c>
      <c r="L27" s="25">
        <f t="shared" si="2"/>
        <v>0</v>
      </c>
      <c r="M27" s="25">
        <f t="shared" si="3"/>
        <v>0</v>
      </c>
      <c r="N27" s="25">
        <f t="shared" si="4"/>
        <v>0</v>
      </c>
      <c r="O27" s="25">
        <f t="shared" si="5"/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f t="shared" si="6"/>
        <v>0</v>
      </c>
      <c r="V27" s="25">
        <f t="shared" si="7"/>
        <v>0</v>
      </c>
      <c r="W27" s="25">
        <f t="shared" si="8"/>
        <v>0</v>
      </c>
    </row>
    <row r="28" s="3" customFormat="1" ht="27" customHeight="1" spans="1:24">
      <c r="A28" s="20" t="s">
        <v>89</v>
      </c>
      <c r="B28" s="30" t="s">
        <v>90</v>
      </c>
      <c r="C28" s="30" t="s">
        <v>90</v>
      </c>
      <c r="D28" s="30"/>
      <c r="E28" s="30"/>
      <c r="F28" s="31">
        <f>SUM(F29:F35)</f>
        <v>2237</v>
      </c>
      <c r="G28" s="31">
        <f>SUM(G29:G35)</f>
        <v>149</v>
      </c>
      <c r="H28" s="31">
        <f>SUM(H29:H35)</f>
        <v>4</v>
      </c>
      <c r="I28" s="31">
        <f>SUM(I29:I35)</f>
        <v>0</v>
      </c>
      <c r="J28" s="47"/>
      <c r="K28" s="31">
        <f>SUM(K29:K35)</f>
        <v>1812013</v>
      </c>
      <c r="L28" s="31">
        <f>SUM(L29:L35)</f>
        <v>4022788</v>
      </c>
      <c r="M28" s="31">
        <f>SUM(M29:M35)</f>
        <v>5843676</v>
      </c>
      <c r="N28" s="31">
        <f>SUM(N29:N35)</f>
        <v>9866464</v>
      </c>
      <c r="O28" s="31">
        <f t="shared" ref="O28:W28" si="10">SUM(O29:O35)</f>
        <v>9866464</v>
      </c>
      <c r="P28" s="31">
        <f t="shared" si="10"/>
        <v>996464</v>
      </c>
      <c r="Q28" s="31">
        <f t="shared" si="10"/>
        <v>8870000</v>
      </c>
      <c r="R28" s="31">
        <f t="shared" si="10"/>
        <v>9866464</v>
      </c>
      <c r="S28" s="31">
        <f t="shared" si="10"/>
        <v>9866464</v>
      </c>
      <c r="T28" s="31">
        <f t="shared" si="10"/>
        <v>0</v>
      </c>
      <c r="U28" s="31">
        <f t="shared" si="10"/>
        <v>0</v>
      </c>
      <c r="V28" s="31">
        <f t="shared" si="10"/>
        <v>-8870000</v>
      </c>
      <c r="W28" s="31">
        <f t="shared" si="10"/>
        <v>8870000</v>
      </c>
      <c r="X28" s="4"/>
    </row>
    <row r="29" s="4" customFormat="1" ht="27" customHeight="1" spans="1:23">
      <c r="A29" s="23" t="s">
        <v>91</v>
      </c>
      <c r="B29" s="32" t="s">
        <v>92</v>
      </c>
      <c r="C29" s="32" t="s">
        <v>93</v>
      </c>
      <c r="D29" s="32"/>
      <c r="E29" s="32"/>
      <c r="F29" s="25">
        <v>73</v>
      </c>
      <c r="G29" s="25">
        <v>42</v>
      </c>
      <c r="H29" s="33">
        <v>2</v>
      </c>
      <c r="I29" s="33"/>
      <c r="J29" s="48">
        <v>0.85</v>
      </c>
      <c r="K29" s="33">
        <v>17085</v>
      </c>
      <c r="L29" s="25">
        <f t="shared" si="2"/>
        <v>275485</v>
      </c>
      <c r="M29" s="25">
        <f t="shared" si="3"/>
        <v>296820</v>
      </c>
      <c r="N29" s="25">
        <f t="shared" si="4"/>
        <v>572305</v>
      </c>
      <c r="O29" s="25">
        <f t="shared" si="5"/>
        <v>572305</v>
      </c>
      <c r="P29" s="25">
        <v>572305</v>
      </c>
      <c r="Q29" s="25">
        <v>0</v>
      </c>
      <c r="R29" s="25">
        <v>572305</v>
      </c>
      <c r="S29" s="33">
        <v>572305</v>
      </c>
      <c r="T29" s="25">
        <v>0</v>
      </c>
      <c r="U29" s="25">
        <f t="shared" si="6"/>
        <v>0</v>
      </c>
      <c r="V29" s="25">
        <f t="shared" si="7"/>
        <v>0</v>
      </c>
      <c r="W29" s="25">
        <f t="shared" si="8"/>
        <v>0</v>
      </c>
    </row>
    <row r="30" s="4" customFormat="1" ht="27" customHeight="1" spans="1:23">
      <c r="A30" s="23" t="s">
        <v>94</v>
      </c>
      <c r="B30" s="32" t="s">
        <v>95</v>
      </c>
      <c r="C30" s="32" t="s">
        <v>95</v>
      </c>
      <c r="D30" s="32"/>
      <c r="E30" s="32"/>
      <c r="F30" s="25">
        <v>155</v>
      </c>
      <c r="G30" s="25">
        <v>22</v>
      </c>
      <c r="H30" s="33"/>
      <c r="I30" s="33"/>
      <c r="J30" s="48">
        <v>0.85</v>
      </c>
      <c r="K30" s="33">
        <v>182750</v>
      </c>
      <c r="L30" s="25">
        <f t="shared" si="2"/>
        <v>218620</v>
      </c>
      <c r="M30" s="25">
        <f t="shared" si="3"/>
        <v>401370</v>
      </c>
      <c r="N30" s="25">
        <f t="shared" si="4"/>
        <v>619990</v>
      </c>
      <c r="O30" s="25">
        <f t="shared" si="5"/>
        <v>619990</v>
      </c>
      <c r="P30" s="25">
        <v>424159</v>
      </c>
      <c r="Q30" s="25">
        <v>195831</v>
      </c>
      <c r="R30" s="25">
        <v>619990</v>
      </c>
      <c r="S30" s="33">
        <v>619990</v>
      </c>
      <c r="T30" s="25">
        <v>0</v>
      </c>
      <c r="U30" s="25">
        <f t="shared" si="6"/>
        <v>0</v>
      </c>
      <c r="V30" s="25">
        <f t="shared" si="7"/>
        <v>-195831</v>
      </c>
      <c r="W30" s="25">
        <f t="shared" si="8"/>
        <v>195831</v>
      </c>
    </row>
    <row r="31" s="4" customFormat="1" ht="27" customHeight="1" spans="1:23">
      <c r="A31" s="23" t="s">
        <v>96</v>
      </c>
      <c r="B31" s="32" t="s">
        <v>97</v>
      </c>
      <c r="C31" s="32" t="s">
        <v>97</v>
      </c>
      <c r="D31" s="32"/>
      <c r="E31" s="32"/>
      <c r="F31" s="25">
        <v>194</v>
      </c>
      <c r="G31" s="25">
        <v>8</v>
      </c>
      <c r="H31" s="33"/>
      <c r="I31" s="33"/>
      <c r="J31" s="48">
        <v>0.85</v>
      </c>
      <c r="K31" s="33">
        <v>255680</v>
      </c>
      <c r="L31" s="25">
        <f t="shared" si="2"/>
        <v>182750</v>
      </c>
      <c r="M31" s="25">
        <f t="shared" si="3"/>
        <v>438430</v>
      </c>
      <c r="N31" s="25">
        <f t="shared" si="4"/>
        <v>621180</v>
      </c>
      <c r="O31" s="25">
        <f t="shared" si="5"/>
        <v>621180</v>
      </c>
      <c r="P31" s="25">
        <v>0</v>
      </c>
      <c r="Q31" s="25">
        <v>621180</v>
      </c>
      <c r="R31" s="25">
        <v>621180</v>
      </c>
      <c r="S31" s="33">
        <v>621180</v>
      </c>
      <c r="T31" s="25">
        <v>0</v>
      </c>
      <c r="U31" s="25">
        <f t="shared" si="6"/>
        <v>0</v>
      </c>
      <c r="V31" s="25">
        <f t="shared" si="7"/>
        <v>-621180</v>
      </c>
      <c r="W31" s="25">
        <f t="shared" si="8"/>
        <v>621180</v>
      </c>
    </row>
    <row r="32" s="4" customFormat="1" ht="27" customHeight="1" spans="1:23">
      <c r="A32" s="23" t="s">
        <v>98</v>
      </c>
      <c r="B32" s="32" t="s">
        <v>99</v>
      </c>
      <c r="C32" s="32" t="s">
        <v>99</v>
      </c>
      <c r="D32" s="32"/>
      <c r="E32" s="32"/>
      <c r="F32" s="25">
        <v>240</v>
      </c>
      <c r="G32" s="25">
        <v>9</v>
      </c>
      <c r="H32" s="33">
        <v>1</v>
      </c>
      <c r="I32" s="33"/>
      <c r="J32" s="48">
        <v>0.85</v>
      </c>
      <c r="K32" s="33">
        <v>290998</v>
      </c>
      <c r="L32" s="25">
        <f t="shared" si="2"/>
        <v>248455</v>
      </c>
      <c r="M32" s="25">
        <f t="shared" si="3"/>
        <v>541578</v>
      </c>
      <c r="N32" s="25">
        <f t="shared" si="4"/>
        <v>790033</v>
      </c>
      <c r="O32" s="25">
        <f t="shared" si="5"/>
        <v>790033</v>
      </c>
      <c r="P32" s="25">
        <v>0</v>
      </c>
      <c r="Q32" s="25">
        <v>790033</v>
      </c>
      <c r="R32" s="25">
        <v>790033</v>
      </c>
      <c r="S32" s="33">
        <v>790033</v>
      </c>
      <c r="T32" s="25">
        <v>0</v>
      </c>
      <c r="U32" s="25">
        <f t="shared" si="6"/>
        <v>0</v>
      </c>
      <c r="V32" s="25">
        <f t="shared" si="7"/>
        <v>-790033</v>
      </c>
      <c r="W32" s="25">
        <f t="shared" si="8"/>
        <v>790033</v>
      </c>
    </row>
    <row r="33" s="4" customFormat="1" ht="27" customHeight="1" spans="1:23">
      <c r="A33" s="23" t="s">
        <v>100</v>
      </c>
      <c r="B33" s="32" t="s">
        <v>101</v>
      </c>
      <c r="C33" s="32" t="s">
        <v>101</v>
      </c>
      <c r="D33" s="32"/>
      <c r="E33" s="32"/>
      <c r="F33" s="25">
        <v>83</v>
      </c>
      <c r="G33" s="25">
        <v>9</v>
      </c>
      <c r="H33" s="33"/>
      <c r="I33" s="33"/>
      <c r="J33" s="48">
        <v>0.85</v>
      </c>
      <c r="K33" s="33">
        <v>0</v>
      </c>
      <c r="L33" s="25">
        <f t="shared" si="2"/>
        <v>205828</v>
      </c>
      <c r="M33" s="25">
        <f t="shared" si="3"/>
        <v>205828</v>
      </c>
      <c r="N33" s="25">
        <f t="shared" si="4"/>
        <v>411656</v>
      </c>
      <c r="O33" s="25">
        <f t="shared" si="5"/>
        <v>411656</v>
      </c>
      <c r="P33" s="25">
        <v>0</v>
      </c>
      <c r="Q33" s="25">
        <v>411656</v>
      </c>
      <c r="R33" s="25">
        <v>411656</v>
      </c>
      <c r="S33" s="33">
        <v>411656</v>
      </c>
      <c r="T33" s="25">
        <v>0</v>
      </c>
      <c r="U33" s="25">
        <f t="shared" si="6"/>
        <v>0</v>
      </c>
      <c r="V33" s="25">
        <f t="shared" si="7"/>
        <v>-411656</v>
      </c>
      <c r="W33" s="25">
        <f t="shared" si="8"/>
        <v>411656</v>
      </c>
    </row>
    <row r="34" s="4" customFormat="1" ht="27" customHeight="1" spans="1:23">
      <c r="A34" s="23" t="s">
        <v>102</v>
      </c>
      <c r="B34" s="32" t="s">
        <v>103</v>
      </c>
      <c r="C34" s="32" t="s">
        <v>103</v>
      </c>
      <c r="D34" s="32"/>
      <c r="E34" s="32"/>
      <c r="F34" s="25">
        <v>780</v>
      </c>
      <c r="G34" s="25">
        <v>25</v>
      </c>
      <c r="H34" s="33">
        <v>1</v>
      </c>
      <c r="I34" s="33"/>
      <c r="J34" s="48">
        <v>1</v>
      </c>
      <c r="K34" s="33">
        <v>712600</v>
      </c>
      <c r="L34" s="25">
        <f t="shared" si="2"/>
        <v>1333650</v>
      </c>
      <c r="M34" s="25">
        <f t="shared" si="3"/>
        <v>2048750</v>
      </c>
      <c r="N34" s="25">
        <f t="shared" si="4"/>
        <v>3382400</v>
      </c>
      <c r="O34" s="25">
        <f t="shared" si="5"/>
        <v>3382400</v>
      </c>
      <c r="P34" s="25">
        <v>0</v>
      </c>
      <c r="Q34" s="25">
        <v>3382400</v>
      </c>
      <c r="R34" s="25">
        <v>3382400</v>
      </c>
      <c r="S34" s="33">
        <v>3382400</v>
      </c>
      <c r="T34" s="25">
        <v>0</v>
      </c>
      <c r="U34" s="25">
        <f t="shared" si="6"/>
        <v>0</v>
      </c>
      <c r="V34" s="25">
        <f t="shared" si="7"/>
        <v>-3382400</v>
      </c>
      <c r="W34" s="25">
        <f t="shared" si="8"/>
        <v>3382400</v>
      </c>
    </row>
    <row r="35" s="4" customFormat="1" ht="27" customHeight="1" spans="1:23">
      <c r="A35" s="23" t="s">
        <v>104</v>
      </c>
      <c r="B35" s="32" t="s">
        <v>105</v>
      </c>
      <c r="C35" s="32" t="s">
        <v>105</v>
      </c>
      <c r="D35" s="32"/>
      <c r="E35" s="32"/>
      <c r="F35" s="25">
        <v>712</v>
      </c>
      <c r="G35" s="25">
        <v>34</v>
      </c>
      <c r="H35" s="33"/>
      <c r="I35" s="33"/>
      <c r="J35" s="48">
        <v>1</v>
      </c>
      <c r="K35" s="33">
        <v>352900</v>
      </c>
      <c r="L35" s="25">
        <f t="shared" si="2"/>
        <v>1558000</v>
      </c>
      <c r="M35" s="25">
        <f t="shared" si="3"/>
        <v>1910900</v>
      </c>
      <c r="N35" s="25">
        <f t="shared" si="4"/>
        <v>3468900</v>
      </c>
      <c r="O35" s="25">
        <f t="shared" si="5"/>
        <v>3468900</v>
      </c>
      <c r="P35" s="25">
        <v>0</v>
      </c>
      <c r="Q35" s="25">
        <v>3468900</v>
      </c>
      <c r="R35" s="25">
        <v>3468900</v>
      </c>
      <c r="S35" s="33">
        <v>3468900</v>
      </c>
      <c r="T35" s="25">
        <v>0</v>
      </c>
      <c r="U35" s="25">
        <f t="shared" si="6"/>
        <v>0</v>
      </c>
      <c r="V35" s="25">
        <f t="shared" si="7"/>
        <v>-3468900</v>
      </c>
      <c r="W35" s="25">
        <f t="shared" si="8"/>
        <v>3468900</v>
      </c>
    </row>
    <row r="36" s="3" customFormat="1" ht="27" customHeight="1" spans="1:24">
      <c r="A36" s="20" t="s">
        <v>106</v>
      </c>
      <c r="B36" s="30" t="s">
        <v>107</v>
      </c>
      <c r="C36" s="30" t="s">
        <v>107</v>
      </c>
      <c r="D36" s="30"/>
      <c r="E36" s="30"/>
      <c r="F36" s="31">
        <f>F37</f>
        <v>25</v>
      </c>
      <c r="G36" s="31">
        <f>G37</f>
        <v>2</v>
      </c>
      <c r="H36" s="31">
        <f>H37</f>
        <v>0</v>
      </c>
      <c r="I36" s="31">
        <f>I37</f>
        <v>0</v>
      </c>
      <c r="J36" s="47"/>
      <c r="K36" s="31">
        <f>K37</f>
        <v>0</v>
      </c>
      <c r="L36" s="31">
        <f>L37</f>
        <v>59670</v>
      </c>
      <c r="M36" s="31">
        <f>M37</f>
        <v>59670</v>
      </c>
      <c r="N36" s="31">
        <f>N37</f>
        <v>119340</v>
      </c>
      <c r="O36" s="31">
        <f t="shared" ref="O36:W36" si="11">O37</f>
        <v>119340</v>
      </c>
      <c r="P36" s="31">
        <f t="shared" si="11"/>
        <v>119340</v>
      </c>
      <c r="Q36" s="31">
        <f t="shared" si="11"/>
        <v>0</v>
      </c>
      <c r="R36" s="31">
        <f t="shared" si="11"/>
        <v>119340</v>
      </c>
      <c r="S36" s="31">
        <f t="shared" si="11"/>
        <v>119340</v>
      </c>
      <c r="T36" s="31">
        <f t="shared" si="11"/>
        <v>0</v>
      </c>
      <c r="U36" s="31">
        <f t="shared" si="11"/>
        <v>0</v>
      </c>
      <c r="V36" s="31">
        <f t="shared" si="11"/>
        <v>0</v>
      </c>
      <c r="W36" s="31">
        <f t="shared" si="11"/>
        <v>0</v>
      </c>
      <c r="X36" s="4"/>
    </row>
    <row r="37" s="4" customFormat="1" ht="27" customHeight="1" spans="1:23">
      <c r="A37" s="23" t="s">
        <v>106</v>
      </c>
      <c r="B37" s="32" t="s">
        <v>107</v>
      </c>
      <c r="C37" s="32" t="s">
        <v>107</v>
      </c>
      <c r="D37" s="32"/>
      <c r="E37" s="32"/>
      <c r="F37" s="25">
        <v>25</v>
      </c>
      <c r="G37" s="25">
        <v>2</v>
      </c>
      <c r="H37" s="33"/>
      <c r="I37" s="33"/>
      <c r="J37" s="48">
        <v>0.85</v>
      </c>
      <c r="K37" s="33">
        <v>0</v>
      </c>
      <c r="L37" s="25">
        <f t="shared" si="2"/>
        <v>59670</v>
      </c>
      <c r="M37" s="25">
        <f t="shared" si="3"/>
        <v>59670</v>
      </c>
      <c r="N37" s="25">
        <f t="shared" si="4"/>
        <v>119340</v>
      </c>
      <c r="O37" s="25">
        <f t="shared" si="5"/>
        <v>119340</v>
      </c>
      <c r="P37" s="25">
        <v>119340</v>
      </c>
      <c r="Q37" s="25">
        <v>0</v>
      </c>
      <c r="R37" s="25">
        <v>119340</v>
      </c>
      <c r="S37" s="33">
        <v>119340</v>
      </c>
      <c r="T37" s="25">
        <v>0</v>
      </c>
      <c r="U37" s="25">
        <f t="shared" si="6"/>
        <v>0</v>
      </c>
      <c r="V37" s="25">
        <f t="shared" si="7"/>
        <v>0</v>
      </c>
      <c r="W37" s="25">
        <f t="shared" si="8"/>
        <v>0</v>
      </c>
    </row>
    <row r="38" s="3" customFormat="1" ht="27" customHeight="1" spans="1:24">
      <c r="A38" s="20" t="s">
        <v>108</v>
      </c>
      <c r="B38" s="26" t="s">
        <v>109</v>
      </c>
      <c r="C38" s="26" t="s">
        <v>109</v>
      </c>
      <c r="D38" s="26"/>
      <c r="E38" s="26"/>
      <c r="F38" s="27">
        <f>SUM(F39:F43)</f>
        <v>277</v>
      </c>
      <c r="G38" s="27">
        <f>SUM(G39:G43)</f>
        <v>32</v>
      </c>
      <c r="H38" s="27">
        <f>SUM(H39:H43)</f>
        <v>0</v>
      </c>
      <c r="I38" s="27">
        <f>SUM(I39:I43)</f>
        <v>0</v>
      </c>
      <c r="J38" s="45"/>
      <c r="K38" s="27">
        <f>SUM(K39:K43)</f>
        <v>246420</v>
      </c>
      <c r="L38" s="27">
        <f>SUM(L39:L43)</f>
        <v>-1710</v>
      </c>
      <c r="M38" s="27">
        <f>SUM(M39:M43)</f>
        <v>244710</v>
      </c>
      <c r="N38" s="27">
        <f>SUM(N39:N43)</f>
        <v>243000</v>
      </c>
      <c r="O38" s="27">
        <f t="shared" ref="O38:W38" si="12">SUM(O39:O43)</f>
        <v>243000</v>
      </c>
      <c r="P38" s="27">
        <f t="shared" si="12"/>
        <v>0</v>
      </c>
      <c r="Q38" s="27">
        <f t="shared" si="12"/>
        <v>243000</v>
      </c>
      <c r="R38" s="27">
        <f t="shared" si="12"/>
        <v>243000</v>
      </c>
      <c r="S38" s="27">
        <f t="shared" si="12"/>
        <v>0</v>
      </c>
      <c r="T38" s="27">
        <f t="shared" si="12"/>
        <v>243000</v>
      </c>
      <c r="U38" s="27">
        <f t="shared" si="12"/>
        <v>0</v>
      </c>
      <c r="V38" s="27">
        <f t="shared" si="12"/>
        <v>0</v>
      </c>
      <c r="W38" s="27">
        <f t="shared" si="12"/>
        <v>0</v>
      </c>
      <c r="X38" s="4"/>
    </row>
    <row r="39" s="4" customFormat="1" ht="27" customHeight="1" spans="1:23">
      <c r="A39" s="23" t="s">
        <v>110</v>
      </c>
      <c r="B39" s="28" t="s">
        <v>111</v>
      </c>
      <c r="C39" s="28" t="s">
        <v>112</v>
      </c>
      <c r="D39" s="28"/>
      <c r="E39" s="28"/>
      <c r="F39" s="25">
        <v>6</v>
      </c>
      <c r="G39" s="25">
        <v>0</v>
      </c>
      <c r="H39" s="29"/>
      <c r="I39" s="29"/>
      <c r="J39" s="46">
        <v>0.3</v>
      </c>
      <c r="K39" s="29">
        <v>3750</v>
      </c>
      <c r="L39" s="25">
        <f t="shared" si="2"/>
        <v>750</v>
      </c>
      <c r="M39" s="25">
        <f t="shared" si="3"/>
        <v>4500</v>
      </c>
      <c r="N39" s="25">
        <f t="shared" si="4"/>
        <v>5250</v>
      </c>
      <c r="O39" s="25">
        <f t="shared" si="5"/>
        <v>5250</v>
      </c>
      <c r="P39" s="25">
        <v>0</v>
      </c>
      <c r="Q39" s="25">
        <v>5250</v>
      </c>
      <c r="R39" s="25">
        <v>5250</v>
      </c>
      <c r="S39" s="25">
        <v>0</v>
      </c>
      <c r="T39" s="25">
        <v>5250</v>
      </c>
      <c r="U39" s="25">
        <f t="shared" si="6"/>
        <v>0</v>
      </c>
      <c r="V39" s="25">
        <f t="shared" si="7"/>
        <v>0</v>
      </c>
      <c r="W39" s="25">
        <f t="shared" si="8"/>
        <v>0</v>
      </c>
    </row>
    <row r="40" s="4" customFormat="1" ht="27" customHeight="1" spans="1:23">
      <c r="A40" s="23" t="s">
        <v>113</v>
      </c>
      <c r="B40" s="28" t="s">
        <v>114</v>
      </c>
      <c r="C40" s="28" t="s">
        <v>114</v>
      </c>
      <c r="D40" s="28"/>
      <c r="E40" s="28"/>
      <c r="F40" s="25">
        <v>25</v>
      </c>
      <c r="G40" s="25">
        <v>11</v>
      </c>
      <c r="H40" s="29"/>
      <c r="I40" s="29"/>
      <c r="J40" s="46">
        <v>0.3</v>
      </c>
      <c r="K40" s="29">
        <v>44580</v>
      </c>
      <c r="L40" s="25">
        <f t="shared" si="2"/>
        <v>-13125</v>
      </c>
      <c r="M40" s="25">
        <f t="shared" si="3"/>
        <v>31455</v>
      </c>
      <c r="N40" s="25">
        <f t="shared" si="4"/>
        <v>18330</v>
      </c>
      <c r="O40" s="25">
        <f t="shared" si="5"/>
        <v>18330</v>
      </c>
      <c r="P40" s="25">
        <v>0</v>
      </c>
      <c r="Q40" s="25">
        <v>18330</v>
      </c>
      <c r="R40" s="25">
        <v>18330</v>
      </c>
      <c r="S40" s="25">
        <v>0</v>
      </c>
      <c r="T40" s="25">
        <v>18330</v>
      </c>
      <c r="U40" s="25">
        <f t="shared" si="6"/>
        <v>0</v>
      </c>
      <c r="V40" s="25">
        <f t="shared" si="7"/>
        <v>0</v>
      </c>
      <c r="W40" s="25">
        <f t="shared" si="8"/>
        <v>0</v>
      </c>
    </row>
    <row r="41" s="4" customFormat="1" ht="27" customHeight="1" spans="1:23">
      <c r="A41" s="23" t="s">
        <v>115</v>
      </c>
      <c r="B41" s="28" t="s">
        <v>116</v>
      </c>
      <c r="C41" s="28" t="s">
        <v>116</v>
      </c>
      <c r="D41" s="28"/>
      <c r="E41" s="28"/>
      <c r="F41" s="25">
        <v>139</v>
      </c>
      <c r="G41" s="25">
        <v>15</v>
      </c>
      <c r="H41" s="29"/>
      <c r="I41" s="29"/>
      <c r="J41" s="46">
        <v>0.3</v>
      </c>
      <c r="K41" s="29">
        <v>119760</v>
      </c>
      <c r="L41" s="25">
        <f t="shared" si="2"/>
        <v>1815</v>
      </c>
      <c r="M41" s="25">
        <f t="shared" si="3"/>
        <v>121575</v>
      </c>
      <c r="N41" s="25">
        <f t="shared" si="4"/>
        <v>123390</v>
      </c>
      <c r="O41" s="25">
        <f t="shared" si="5"/>
        <v>123390</v>
      </c>
      <c r="P41" s="25">
        <v>0</v>
      </c>
      <c r="Q41" s="25">
        <v>123390</v>
      </c>
      <c r="R41" s="25">
        <v>123390</v>
      </c>
      <c r="S41" s="25">
        <v>0</v>
      </c>
      <c r="T41" s="25">
        <v>123390</v>
      </c>
      <c r="U41" s="25">
        <f t="shared" si="6"/>
        <v>0</v>
      </c>
      <c r="V41" s="25">
        <f t="shared" si="7"/>
        <v>0</v>
      </c>
      <c r="W41" s="25">
        <f t="shared" si="8"/>
        <v>0</v>
      </c>
    </row>
    <row r="42" s="4" customFormat="1" ht="27" customHeight="1" spans="1:23">
      <c r="A42" s="23" t="s">
        <v>117</v>
      </c>
      <c r="B42" s="28" t="s">
        <v>118</v>
      </c>
      <c r="C42" s="28" t="s">
        <v>118</v>
      </c>
      <c r="D42" s="28"/>
      <c r="E42" s="28"/>
      <c r="F42" s="25">
        <v>55</v>
      </c>
      <c r="G42" s="25">
        <v>2</v>
      </c>
      <c r="H42" s="29"/>
      <c r="I42" s="29"/>
      <c r="J42" s="46">
        <v>0.3</v>
      </c>
      <c r="K42" s="29">
        <v>36150</v>
      </c>
      <c r="L42" s="25">
        <f t="shared" ref="L42:L73" si="13">ROUND((F42*2500+G42*3850)*J42-K42,0)</f>
        <v>7410</v>
      </c>
      <c r="M42" s="25">
        <f t="shared" ref="M42:M73" si="14">ROUND((F42*2500+G42*3850+H42*2500+I42*3850)*J42,0)</f>
        <v>43560</v>
      </c>
      <c r="N42" s="25">
        <f t="shared" ref="N42:N73" si="15">IF(ROUND(M42+L42,0)&lt;0,0,ROUND(M42+L42,0))</f>
        <v>50970</v>
      </c>
      <c r="O42" s="25">
        <f t="shared" ref="O42:O73" si="16">P42+Q42</f>
        <v>50970</v>
      </c>
      <c r="P42" s="25">
        <v>0</v>
      </c>
      <c r="Q42" s="25">
        <v>50970</v>
      </c>
      <c r="R42" s="25">
        <v>50970</v>
      </c>
      <c r="S42" s="25">
        <v>0</v>
      </c>
      <c r="T42" s="25">
        <v>50970</v>
      </c>
      <c r="U42" s="25">
        <f t="shared" ref="U42:U73" si="17">O42-R42</f>
        <v>0</v>
      </c>
      <c r="V42" s="25">
        <f t="shared" ref="V42:V73" si="18">P42-S42</f>
        <v>0</v>
      </c>
      <c r="W42" s="25">
        <f t="shared" ref="W42:W73" si="19">Q42-T42</f>
        <v>0</v>
      </c>
    </row>
    <row r="43" s="4" customFormat="1" ht="27" customHeight="1" spans="1:23">
      <c r="A43" s="23" t="s">
        <v>119</v>
      </c>
      <c r="B43" s="28" t="s">
        <v>120</v>
      </c>
      <c r="C43" s="28" t="s">
        <v>120</v>
      </c>
      <c r="D43" s="28"/>
      <c r="E43" s="28"/>
      <c r="F43" s="25">
        <v>52</v>
      </c>
      <c r="G43" s="25">
        <v>4</v>
      </c>
      <c r="H43" s="29"/>
      <c r="I43" s="29"/>
      <c r="J43" s="46">
        <v>0.3</v>
      </c>
      <c r="K43" s="29">
        <v>42180</v>
      </c>
      <c r="L43" s="25">
        <f t="shared" si="13"/>
        <v>1440</v>
      </c>
      <c r="M43" s="25">
        <f t="shared" si="14"/>
        <v>43620</v>
      </c>
      <c r="N43" s="25">
        <f t="shared" si="15"/>
        <v>45060</v>
      </c>
      <c r="O43" s="25">
        <f t="shared" si="16"/>
        <v>45060</v>
      </c>
      <c r="P43" s="25">
        <v>0</v>
      </c>
      <c r="Q43" s="25">
        <v>45060</v>
      </c>
      <c r="R43" s="25">
        <v>45060</v>
      </c>
      <c r="S43" s="25">
        <v>0</v>
      </c>
      <c r="T43" s="25">
        <v>45060</v>
      </c>
      <c r="U43" s="25">
        <f t="shared" si="17"/>
        <v>0</v>
      </c>
      <c r="V43" s="25">
        <f t="shared" si="18"/>
        <v>0</v>
      </c>
      <c r="W43" s="25">
        <f t="shared" si="19"/>
        <v>0</v>
      </c>
    </row>
    <row r="44" s="3" customFormat="1" ht="27" customHeight="1" spans="1:24">
      <c r="A44" s="20" t="s">
        <v>121</v>
      </c>
      <c r="B44" s="26" t="s">
        <v>122</v>
      </c>
      <c r="C44" s="26" t="s">
        <v>122</v>
      </c>
      <c r="D44" s="26"/>
      <c r="E44" s="26"/>
      <c r="F44" s="31">
        <f>F45</f>
        <v>221</v>
      </c>
      <c r="G44" s="31">
        <f>G45</f>
        <v>12</v>
      </c>
      <c r="H44" s="31">
        <f>H45</f>
        <v>0</v>
      </c>
      <c r="I44" s="31">
        <f>I45</f>
        <v>0</v>
      </c>
      <c r="J44" s="47"/>
      <c r="K44" s="31">
        <f>K45</f>
        <v>185265</v>
      </c>
      <c r="L44" s="31">
        <f>L45</f>
        <v>-5655</v>
      </c>
      <c r="M44" s="31">
        <f>M45</f>
        <v>179610</v>
      </c>
      <c r="N44" s="31">
        <f>N45</f>
        <v>173955</v>
      </c>
      <c r="O44" s="31">
        <f t="shared" ref="O44:W44" si="20">O45</f>
        <v>173955</v>
      </c>
      <c r="P44" s="31">
        <f t="shared" si="20"/>
        <v>0</v>
      </c>
      <c r="Q44" s="31">
        <f t="shared" si="20"/>
        <v>173955</v>
      </c>
      <c r="R44" s="31">
        <f t="shared" si="20"/>
        <v>173955</v>
      </c>
      <c r="S44" s="31">
        <f t="shared" si="20"/>
        <v>0</v>
      </c>
      <c r="T44" s="31">
        <f t="shared" si="20"/>
        <v>173955</v>
      </c>
      <c r="U44" s="31">
        <f t="shared" si="20"/>
        <v>0</v>
      </c>
      <c r="V44" s="31">
        <f t="shared" si="20"/>
        <v>0</v>
      </c>
      <c r="W44" s="31">
        <f t="shared" si="20"/>
        <v>0</v>
      </c>
      <c r="X44" s="4"/>
    </row>
    <row r="45" s="4" customFormat="1" ht="27" customHeight="1" spans="1:23">
      <c r="A45" s="23" t="s">
        <v>121</v>
      </c>
      <c r="B45" s="28" t="s">
        <v>122</v>
      </c>
      <c r="C45" s="28" t="s">
        <v>122</v>
      </c>
      <c r="D45" s="28"/>
      <c r="E45" s="28"/>
      <c r="F45" s="25">
        <v>221</v>
      </c>
      <c r="G45" s="25">
        <v>12</v>
      </c>
      <c r="H45" s="29"/>
      <c r="I45" s="29"/>
      <c r="J45" s="46">
        <v>0.3</v>
      </c>
      <c r="K45" s="29">
        <v>185265</v>
      </c>
      <c r="L45" s="25">
        <f t="shared" si="13"/>
        <v>-5655</v>
      </c>
      <c r="M45" s="25">
        <f t="shared" si="14"/>
        <v>179610</v>
      </c>
      <c r="N45" s="25">
        <f t="shared" si="15"/>
        <v>173955</v>
      </c>
      <c r="O45" s="25">
        <f t="shared" si="16"/>
        <v>173955</v>
      </c>
      <c r="P45" s="25">
        <v>0</v>
      </c>
      <c r="Q45" s="25">
        <v>173955</v>
      </c>
      <c r="R45" s="25">
        <v>173955</v>
      </c>
      <c r="S45" s="25">
        <v>0</v>
      </c>
      <c r="T45" s="25">
        <v>173955</v>
      </c>
      <c r="U45" s="25">
        <f t="shared" si="17"/>
        <v>0</v>
      </c>
      <c r="V45" s="25">
        <f t="shared" si="18"/>
        <v>0</v>
      </c>
      <c r="W45" s="25">
        <f t="shared" si="19"/>
        <v>0</v>
      </c>
    </row>
    <row r="46" s="3" customFormat="1" ht="27" customHeight="1" spans="1:24">
      <c r="A46" s="20" t="s">
        <v>123</v>
      </c>
      <c r="B46" s="26" t="s">
        <v>124</v>
      </c>
      <c r="C46" s="26" t="s">
        <v>124</v>
      </c>
      <c r="D46" s="26"/>
      <c r="E46" s="26"/>
      <c r="F46" s="27">
        <f>SUM(F47:F52)</f>
        <v>514</v>
      </c>
      <c r="G46" s="27">
        <f>SUM(G47:G52)</f>
        <v>50</v>
      </c>
      <c r="H46" s="27">
        <f>SUM(H47:H52)</f>
        <v>0</v>
      </c>
      <c r="I46" s="27">
        <f>SUM(I47:I52)</f>
        <v>1</v>
      </c>
      <c r="J46" s="45"/>
      <c r="K46" s="27">
        <f>SUM(K47:K52)</f>
        <v>1202283</v>
      </c>
      <c r="L46" s="27">
        <f>SUM(L47:L52)</f>
        <v>53591</v>
      </c>
      <c r="M46" s="27">
        <f>SUM(M47:M52)</f>
        <v>1259150</v>
      </c>
      <c r="N46" s="27">
        <f>SUM(N47:N52)</f>
        <v>1312741</v>
      </c>
      <c r="O46" s="27">
        <f t="shared" ref="O46:W46" si="21">SUM(O47:O52)</f>
        <v>1312741</v>
      </c>
      <c r="P46" s="27">
        <f t="shared" si="21"/>
        <v>1312741</v>
      </c>
      <c r="Q46" s="27">
        <f t="shared" si="21"/>
        <v>0</v>
      </c>
      <c r="R46" s="27">
        <f t="shared" si="21"/>
        <v>1312741</v>
      </c>
      <c r="S46" s="27">
        <f t="shared" si="21"/>
        <v>1312741</v>
      </c>
      <c r="T46" s="27">
        <f t="shared" si="21"/>
        <v>0</v>
      </c>
      <c r="U46" s="27">
        <f t="shared" si="21"/>
        <v>0</v>
      </c>
      <c r="V46" s="27">
        <f t="shared" si="21"/>
        <v>0</v>
      </c>
      <c r="W46" s="27">
        <f t="shared" si="21"/>
        <v>0</v>
      </c>
      <c r="X46" s="4"/>
    </row>
    <row r="47" s="4" customFormat="1" ht="27" customHeight="1" spans="1:23">
      <c r="A47" s="23" t="s">
        <v>125</v>
      </c>
      <c r="B47" s="28" t="s">
        <v>126</v>
      </c>
      <c r="C47" s="28" t="s">
        <v>127</v>
      </c>
      <c r="D47" s="28"/>
      <c r="E47" s="28"/>
      <c r="F47" s="25">
        <v>129</v>
      </c>
      <c r="G47" s="25">
        <v>14</v>
      </c>
      <c r="H47" s="29"/>
      <c r="I47" s="29">
        <v>1</v>
      </c>
      <c r="J47" s="46">
        <v>0.85</v>
      </c>
      <c r="K47" s="29">
        <v>235025</v>
      </c>
      <c r="L47" s="25">
        <f t="shared" si="13"/>
        <v>84915</v>
      </c>
      <c r="M47" s="25">
        <f t="shared" si="14"/>
        <v>323213</v>
      </c>
      <c r="N47" s="25">
        <f t="shared" si="15"/>
        <v>408128</v>
      </c>
      <c r="O47" s="25">
        <f t="shared" si="16"/>
        <v>408128</v>
      </c>
      <c r="P47" s="25">
        <v>408128</v>
      </c>
      <c r="Q47" s="25">
        <v>0</v>
      </c>
      <c r="R47" s="25">
        <v>408128</v>
      </c>
      <c r="S47" s="29">
        <v>408128</v>
      </c>
      <c r="T47" s="25">
        <v>0</v>
      </c>
      <c r="U47" s="25">
        <f t="shared" si="17"/>
        <v>0</v>
      </c>
      <c r="V47" s="25">
        <f t="shared" si="18"/>
        <v>0</v>
      </c>
      <c r="W47" s="25">
        <f t="shared" si="19"/>
        <v>0</v>
      </c>
    </row>
    <row r="48" s="4" customFormat="1" ht="27" customHeight="1" spans="1:23">
      <c r="A48" s="23" t="s">
        <v>128</v>
      </c>
      <c r="B48" s="28" t="s">
        <v>129</v>
      </c>
      <c r="C48" s="28" t="s">
        <v>129</v>
      </c>
      <c r="D48" s="28"/>
      <c r="E48" s="28"/>
      <c r="F48" s="25"/>
      <c r="G48" s="25"/>
      <c r="H48" s="29"/>
      <c r="I48" s="29"/>
      <c r="J48" s="46">
        <v>0.85</v>
      </c>
      <c r="K48" s="29">
        <v>0</v>
      </c>
      <c r="L48" s="25">
        <f t="shared" si="13"/>
        <v>0</v>
      </c>
      <c r="M48" s="25">
        <f t="shared" si="14"/>
        <v>0</v>
      </c>
      <c r="N48" s="25">
        <f t="shared" si="15"/>
        <v>0</v>
      </c>
      <c r="O48" s="25">
        <f t="shared" si="16"/>
        <v>0</v>
      </c>
      <c r="P48" s="25">
        <v>0</v>
      </c>
      <c r="Q48" s="25">
        <v>0</v>
      </c>
      <c r="R48" s="25">
        <v>0</v>
      </c>
      <c r="S48" s="29">
        <v>0</v>
      </c>
      <c r="T48" s="25">
        <v>0</v>
      </c>
      <c r="U48" s="25">
        <f t="shared" si="17"/>
        <v>0</v>
      </c>
      <c r="V48" s="25">
        <f t="shared" si="18"/>
        <v>0</v>
      </c>
      <c r="W48" s="25">
        <f t="shared" si="19"/>
        <v>0</v>
      </c>
    </row>
    <row r="49" s="4" customFormat="1" ht="27" customHeight="1" spans="1:23">
      <c r="A49" s="23" t="s">
        <v>130</v>
      </c>
      <c r="B49" s="28" t="s">
        <v>131</v>
      </c>
      <c r="C49" s="28" t="s">
        <v>131</v>
      </c>
      <c r="D49" s="28"/>
      <c r="E49" s="28"/>
      <c r="F49" s="25">
        <v>59</v>
      </c>
      <c r="G49" s="25">
        <v>7</v>
      </c>
      <c r="H49" s="29"/>
      <c r="I49" s="29"/>
      <c r="J49" s="46">
        <v>0.85</v>
      </c>
      <c r="K49" s="29">
        <v>127925</v>
      </c>
      <c r="L49" s="25">
        <f t="shared" si="13"/>
        <v>20358</v>
      </c>
      <c r="M49" s="25">
        <f t="shared" si="14"/>
        <v>148283</v>
      </c>
      <c r="N49" s="25">
        <f t="shared" si="15"/>
        <v>168641</v>
      </c>
      <c r="O49" s="25">
        <f t="shared" si="16"/>
        <v>168641</v>
      </c>
      <c r="P49" s="25">
        <v>168641</v>
      </c>
      <c r="Q49" s="25">
        <v>0</v>
      </c>
      <c r="R49" s="25">
        <v>168641</v>
      </c>
      <c r="S49" s="29">
        <v>168641</v>
      </c>
      <c r="T49" s="25">
        <v>0</v>
      </c>
      <c r="U49" s="25">
        <f t="shared" si="17"/>
        <v>0</v>
      </c>
      <c r="V49" s="25">
        <f t="shared" si="18"/>
        <v>0</v>
      </c>
      <c r="W49" s="25">
        <f t="shared" si="19"/>
        <v>0</v>
      </c>
    </row>
    <row r="50" s="4" customFormat="1" ht="27" customHeight="1" spans="1:23">
      <c r="A50" s="23" t="s">
        <v>132</v>
      </c>
      <c r="B50" s="28" t="s">
        <v>133</v>
      </c>
      <c r="C50" s="28" t="s">
        <v>133</v>
      </c>
      <c r="D50" s="28"/>
      <c r="E50" s="28"/>
      <c r="F50" s="25">
        <v>67</v>
      </c>
      <c r="G50" s="25">
        <v>7</v>
      </c>
      <c r="H50" s="29"/>
      <c r="I50" s="29"/>
      <c r="J50" s="46">
        <v>0.85</v>
      </c>
      <c r="K50" s="29">
        <v>173613</v>
      </c>
      <c r="L50" s="25">
        <f t="shared" si="13"/>
        <v>-8331</v>
      </c>
      <c r="M50" s="25">
        <f t="shared" si="14"/>
        <v>165283</v>
      </c>
      <c r="N50" s="25">
        <f t="shared" si="15"/>
        <v>156952</v>
      </c>
      <c r="O50" s="25">
        <f t="shared" si="16"/>
        <v>156952</v>
      </c>
      <c r="P50" s="25">
        <v>156952</v>
      </c>
      <c r="Q50" s="25">
        <v>0</v>
      </c>
      <c r="R50" s="25">
        <v>156952</v>
      </c>
      <c r="S50" s="29">
        <v>156952</v>
      </c>
      <c r="T50" s="25">
        <v>0</v>
      </c>
      <c r="U50" s="25">
        <f t="shared" si="17"/>
        <v>0</v>
      </c>
      <c r="V50" s="25">
        <f t="shared" si="18"/>
        <v>0</v>
      </c>
      <c r="W50" s="25">
        <f t="shared" si="19"/>
        <v>0</v>
      </c>
    </row>
    <row r="51" s="4" customFormat="1" ht="27" customHeight="1" spans="1:23">
      <c r="A51" s="23" t="s">
        <v>134</v>
      </c>
      <c r="B51" s="28" t="s">
        <v>135</v>
      </c>
      <c r="C51" s="28" t="s">
        <v>135</v>
      </c>
      <c r="D51" s="28"/>
      <c r="E51" s="28"/>
      <c r="F51" s="25">
        <v>112</v>
      </c>
      <c r="G51" s="25">
        <v>7</v>
      </c>
      <c r="H51" s="29"/>
      <c r="I51" s="29"/>
      <c r="J51" s="46">
        <v>0.85</v>
      </c>
      <c r="K51" s="29">
        <v>299115</v>
      </c>
      <c r="L51" s="25">
        <f t="shared" si="13"/>
        <v>-38208</v>
      </c>
      <c r="M51" s="25">
        <f t="shared" si="14"/>
        <v>260908</v>
      </c>
      <c r="N51" s="25">
        <f t="shared" si="15"/>
        <v>222700</v>
      </c>
      <c r="O51" s="25">
        <f t="shared" si="16"/>
        <v>222700</v>
      </c>
      <c r="P51" s="25">
        <v>222700</v>
      </c>
      <c r="Q51" s="25">
        <v>0</v>
      </c>
      <c r="R51" s="25">
        <v>222700</v>
      </c>
      <c r="S51" s="29">
        <v>222700</v>
      </c>
      <c r="T51" s="25">
        <v>0</v>
      </c>
      <c r="U51" s="25">
        <f t="shared" si="17"/>
        <v>0</v>
      </c>
      <c r="V51" s="25">
        <f t="shared" si="18"/>
        <v>0</v>
      </c>
      <c r="W51" s="25">
        <f t="shared" si="19"/>
        <v>0</v>
      </c>
    </row>
    <row r="52" s="4" customFormat="1" ht="27" customHeight="1" spans="1:23">
      <c r="A52" s="23" t="s">
        <v>136</v>
      </c>
      <c r="B52" s="28" t="s">
        <v>137</v>
      </c>
      <c r="C52" s="28" t="s">
        <v>137</v>
      </c>
      <c r="D52" s="28"/>
      <c r="E52" s="28"/>
      <c r="F52" s="25">
        <v>147</v>
      </c>
      <c r="G52" s="25">
        <v>15</v>
      </c>
      <c r="H52" s="29"/>
      <c r="I52" s="29"/>
      <c r="J52" s="46">
        <v>0.85</v>
      </c>
      <c r="K52" s="29">
        <v>366605</v>
      </c>
      <c r="L52" s="25">
        <f t="shared" si="13"/>
        <v>-5143</v>
      </c>
      <c r="M52" s="25">
        <f t="shared" si="14"/>
        <v>361463</v>
      </c>
      <c r="N52" s="25">
        <f t="shared" si="15"/>
        <v>356320</v>
      </c>
      <c r="O52" s="25">
        <f t="shared" si="16"/>
        <v>356320</v>
      </c>
      <c r="P52" s="25">
        <v>356320</v>
      </c>
      <c r="Q52" s="25">
        <v>0</v>
      </c>
      <c r="R52" s="25">
        <v>356320</v>
      </c>
      <c r="S52" s="29">
        <v>356320</v>
      </c>
      <c r="T52" s="25">
        <v>0</v>
      </c>
      <c r="U52" s="25">
        <f t="shared" si="17"/>
        <v>0</v>
      </c>
      <c r="V52" s="25">
        <f t="shared" si="18"/>
        <v>0</v>
      </c>
      <c r="W52" s="25">
        <f t="shared" si="19"/>
        <v>0</v>
      </c>
    </row>
    <row r="53" s="3" customFormat="1" ht="27" customHeight="1" spans="1:24">
      <c r="A53" s="20" t="s">
        <v>138</v>
      </c>
      <c r="B53" s="26" t="s">
        <v>139</v>
      </c>
      <c r="C53" s="26" t="s">
        <v>139</v>
      </c>
      <c r="D53" s="26"/>
      <c r="E53" s="26"/>
      <c r="F53" s="27">
        <f>F54</f>
        <v>128</v>
      </c>
      <c r="G53" s="27">
        <f>G54</f>
        <v>6</v>
      </c>
      <c r="H53" s="27">
        <f>H54</f>
        <v>0</v>
      </c>
      <c r="I53" s="27">
        <f>I54</f>
        <v>0</v>
      </c>
      <c r="J53" s="45"/>
      <c r="K53" s="27">
        <f>K54</f>
        <v>250453</v>
      </c>
      <c r="L53" s="27">
        <f>L54</f>
        <v>41182</v>
      </c>
      <c r="M53" s="27">
        <f>M54</f>
        <v>291635</v>
      </c>
      <c r="N53" s="27">
        <f>N54</f>
        <v>332817</v>
      </c>
      <c r="O53" s="27">
        <f t="shared" ref="O53:W53" si="22">O54</f>
        <v>332817</v>
      </c>
      <c r="P53" s="27">
        <f t="shared" si="22"/>
        <v>332817</v>
      </c>
      <c r="Q53" s="27">
        <f t="shared" si="22"/>
        <v>0</v>
      </c>
      <c r="R53" s="27">
        <f t="shared" si="22"/>
        <v>332817</v>
      </c>
      <c r="S53" s="27">
        <f t="shared" si="22"/>
        <v>332817</v>
      </c>
      <c r="T53" s="27">
        <f t="shared" si="22"/>
        <v>0</v>
      </c>
      <c r="U53" s="27">
        <f t="shared" si="22"/>
        <v>0</v>
      </c>
      <c r="V53" s="27">
        <f t="shared" si="22"/>
        <v>0</v>
      </c>
      <c r="W53" s="27">
        <f t="shared" si="22"/>
        <v>0</v>
      </c>
      <c r="X53" s="4"/>
    </row>
    <row r="54" s="4" customFormat="1" ht="27" customHeight="1" spans="1:23">
      <c r="A54" s="23" t="s">
        <v>138</v>
      </c>
      <c r="B54" s="28" t="s">
        <v>139</v>
      </c>
      <c r="C54" s="28" t="s">
        <v>139</v>
      </c>
      <c r="D54" s="28"/>
      <c r="E54" s="28"/>
      <c r="F54" s="25">
        <v>128</v>
      </c>
      <c r="G54" s="25">
        <v>6</v>
      </c>
      <c r="H54" s="29"/>
      <c r="I54" s="29"/>
      <c r="J54" s="46">
        <v>0.85</v>
      </c>
      <c r="K54" s="29">
        <v>250453</v>
      </c>
      <c r="L54" s="25">
        <f t="shared" si="13"/>
        <v>41182</v>
      </c>
      <c r="M54" s="25">
        <f t="shared" si="14"/>
        <v>291635</v>
      </c>
      <c r="N54" s="25">
        <f t="shared" si="15"/>
        <v>332817</v>
      </c>
      <c r="O54" s="25">
        <f t="shared" si="16"/>
        <v>332817</v>
      </c>
      <c r="P54" s="25">
        <v>332817</v>
      </c>
      <c r="Q54" s="25">
        <v>0</v>
      </c>
      <c r="R54" s="25">
        <v>332817</v>
      </c>
      <c r="S54" s="29">
        <v>332817</v>
      </c>
      <c r="T54" s="25">
        <v>0</v>
      </c>
      <c r="U54" s="25">
        <f t="shared" si="17"/>
        <v>0</v>
      </c>
      <c r="V54" s="25">
        <f t="shared" si="18"/>
        <v>0</v>
      </c>
      <c r="W54" s="25">
        <f t="shared" si="19"/>
        <v>0</v>
      </c>
    </row>
    <row r="55" s="3" customFormat="1" ht="27" customHeight="1" spans="1:24">
      <c r="A55" s="20" t="s">
        <v>140</v>
      </c>
      <c r="B55" s="26" t="s">
        <v>141</v>
      </c>
      <c r="C55" s="26" t="s">
        <v>141</v>
      </c>
      <c r="D55" s="26"/>
      <c r="E55" s="26"/>
      <c r="F55" s="27">
        <f>F56</f>
        <v>39</v>
      </c>
      <c r="G55" s="27">
        <f>G56</f>
        <v>6</v>
      </c>
      <c r="H55" s="27">
        <f>H56</f>
        <v>0</v>
      </c>
      <c r="I55" s="27">
        <f>I56</f>
        <v>0</v>
      </c>
      <c r="J55" s="45"/>
      <c r="K55" s="27">
        <f>K56</f>
        <v>154150</v>
      </c>
      <c r="L55" s="27">
        <f>L56</f>
        <v>-33550</v>
      </c>
      <c r="M55" s="27">
        <f>M56</f>
        <v>120600</v>
      </c>
      <c r="N55" s="27">
        <f>N56</f>
        <v>87050</v>
      </c>
      <c r="O55" s="27">
        <f t="shared" ref="O55:W55" si="23">O56</f>
        <v>87050</v>
      </c>
      <c r="P55" s="27">
        <f t="shared" si="23"/>
        <v>87050</v>
      </c>
      <c r="Q55" s="27">
        <f t="shared" si="23"/>
        <v>0</v>
      </c>
      <c r="R55" s="27">
        <f t="shared" si="23"/>
        <v>87050</v>
      </c>
      <c r="S55" s="27">
        <f t="shared" si="23"/>
        <v>87050</v>
      </c>
      <c r="T55" s="27">
        <f t="shared" si="23"/>
        <v>0</v>
      </c>
      <c r="U55" s="27">
        <f t="shared" si="23"/>
        <v>0</v>
      </c>
      <c r="V55" s="27">
        <f t="shared" si="23"/>
        <v>0</v>
      </c>
      <c r="W55" s="27">
        <f t="shared" si="23"/>
        <v>0</v>
      </c>
      <c r="X55" s="4"/>
    </row>
    <row r="56" s="4" customFormat="1" ht="27" customHeight="1" spans="1:23">
      <c r="A56" s="23" t="s">
        <v>140</v>
      </c>
      <c r="B56" s="28" t="s">
        <v>141</v>
      </c>
      <c r="C56" s="28" t="s">
        <v>141</v>
      </c>
      <c r="D56" s="28"/>
      <c r="E56" s="28"/>
      <c r="F56" s="25">
        <v>39</v>
      </c>
      <c r="G56" s="25">
        <v>6</v>
      </c>
      <c r="H56" s="29"/>
      <c r="I56" s="29"/>
      <c r="J56" s="46">
        <v>1</v>
      </c>
      <c r="K56" s="29">
        <v>154150</v>
      </c>
      <c r="L56" s="25">
        <f t="shared" si="13"/>
        <v>-33550</v>
      </c>
      <c r="M56" s="25">
        <f t="shared" si="14"/>
        <v>120600</v>
      </c>
      <c r="N56" s="25">
        <f t="shared" si="15"/>
        <v>87050</v>
      </c>
      <c r="O56" s="25">
        <f t="shared" si="16"/>
        <v>87050</v>
      </c>
      <c r="P56" s="25">
        <v>87050</v>
      </c>
      <c r="Q56" s="25">
        <v>0</v>
      </c>
      <c r="R56" s="25">
        <v>87050</v>
      </c>
      <c r="S56" s="29">
        <v>87050</v>
      </c>
      <c r="T56" s="25">
        <v>0</v>
      </c>
      <c r="U56" s="25">
        <f t="shared" si="17"/>
        <v>0</v>
      </c>
      <c r="V56" s="25">
        <f t="shared" si="18"/>
        <v>0</v>
      </c>
      <c r="W56" s="25">
        <f t="shared" si="19"/>
        <v>0</v>
      </c>
    </row>
    <row r="57" s="3" customFormat="1" ht="27" customHeight="1" spans="1:24">
      <c r="A57" s="20" t="s">
        <v>142</v>
      </c>
      <c r="B57" s="26" t="s">
        <v>143</v>
      </c>
      <c r="C57" s="26" t="s">
        <v>143</v>
      </c>
      <c r="D57" s="26"/>
      <c r="E57" s="26"/>
      <c r="F57" s="31">
        <f>F58</f>
        <v>232</v>
      </c>
      <c r="G57" s="31">
        <f>G58</f>
        <v>12</v>
      </c>
      <c r="H57" s="31">
        <f>H58</f>
        <v>0</v>
      </c>
      <c r="I57" s="31">
        <f>I58</f>
        <v>0</v>
      </c>
      <c r="J57" s="47"/>
      <c r="K57" s="31">
        <f>K58</f>
        <v>431000</v>
      </c>
      <c r="L57" s="31">
        <f>L58</f>
        <v>195200</v>
      </c>
      <c r="M57" s="31">
        <f>M58</f>
        <v>626200</v>
      </c>
      <c r="N57" s="31">
        <f>N58</f>
        <v>821400</v>
      </c>
      <c r="O57" s="31">
        <f t="shared" ref="O57:W57" si="24">O58</f>
        <v>821400</v>
      </c>
      <c r="P57" s="31">
        <f t="shared" si="24"/>
        <v>821400</v>
      </c>
      <c r="Q57" s="31">
        <f t="shared" si="24"/>
        <v>0</v>
      </c>
      <c r="R57" s="31">
        <f t="shared" si="24"/>
        <v>821400</v>
      </c>
      <c r="S57" s="31">
        <f t="shared" si="24"/>
        <v>821400</v>
      </c>
      <c r="T57" s="31">
        <f t="shared" si="24"/>
        <v>0</v>
      </c>
      <c r="U57" s="31">
        <f t="shared" si="24"/>
        <v>0</v>
      </c>
      <c r="V57" s="31">
        <f t="shared" si="24"/>
        <v>0</v>
      </c>
      <c r="W57" s="31">
        <f t="shared" si="24"/>
        <v>0</v>
      </c>
      <c r="X57" s="4"/>
    </row>
    <row r="58" s="4" customFormat="1" ht="27" customHeight="1" spans="1:23">
      <c r="A58" s="23" t="s">
        <v>142</v>
      </c>
      <c r="B58" s="28" t="s">
        <v>143</v>
      </c>
      <c r="C58" s="28" t="s">
        <v>143</v>
      </c>
      <c r="D58" s="28"/>
      <c r="E58" s="28"/>
      <c r="F58" s="25">
        <v>232</v>
      </c>
      <c r="G58" s="25">
        <v>12</v>
      </c>
      <c r="H58" s="29"/>
      <c r="I58" s="29"/>
      <c r="J58" s="46">
        <v>1</v>
      </c>
      <c r="K58" s="29">
        <v>431000</v>
      </c>
      <c r="L58" s="25">
        <f t="shared" si="13"/>
        <v>195200</v>
      </c>
      <c r="M58" s="25">
        <f t="shared" si="14"/>
        <v>626200</v>
      </c>
      <c r="N58" s="25">
        <f t="shared" si="15"/>
        <v>821400</v>
      </c>
      <c r="O58" s="25">
        <f t="shared" si="16"/>
        <v>821400</v>
      </c>
      <c r="P58" s="25">
        <v>821400</v>
      </c>
      <c r="Q58" s="25">
        <v>0</v>
      </c>
      <c r="R58" s="25">
        <v>821400</v>
      </c>
      <c r="S58" s="29">
        <v>821400</v>
      </c>
      <c r="T58" s="25">
        <v>0</v>
      </c>
      <c r="U58" s="25">
        <f t="shared" si="17"/>
        <v>0</v>
      </c>
      <c r="V58" s="25">
        <f t="shared" si="18"/>
        <v>0</v>
      </c>
      <c r="W58" s="25">
        <f t="shared" si="19"/>
        <v>0</v>
      </c>
    </row>
    <row r="59" s="3" customFormat="1" ht="27" customHeight="1" spans="1:24">
      <c r="A59" s="20" t="s">
        <v>144</v>
      </c>
      <c r="B59" s="26" t="s">
        <v>145</v>
      </c>
      <c r="C59" s="26" t="s">
        <v>145</v>
      </c>
      <c r="D59" s="26"/>
      <c r="E59" s="26"/>
      <c r="F59" s="27">
        <f>F60</f>
        <v>93</v>
      </c>
      <c r="G59" s="27">
        <f>G60</f>
        <v>10</v>
      </c>
      <c r="H59" s="27">
        <f>H60</f>
        <v>0</v>
      </c>
      <c r="I59" s="27">
        <f>I60</f>
        <v>0</v>
      </c>
      <c r="J59" s="45"/>
      <c r="K59" s="27">
        <f>K60</f>
        <v>195840</v>
      </c>
      <c r="L59" s="27">
        <f>L60</f>
        <v>34510</v>
      </c>
      <c r="M59" s="27">
        <f>M60</f>
        <v>230350</v>
      </c>
      <c r="N59" s="27">
        <f>N60</f>
        <v>264860</v>
      </c>
      <c r="O59" s="27">
        <f t="shared" ref="O59:W59" si="25">O60</f>
        <v>264860</v>
      </c>
      <c r="P59" s="27">
        <f t="shared" si="25"/>
        <v>264860</v>
      </c>
      <c r="Q59" s="27">
        <f t="shared" si="25"/>
        <v>0</v>
      </c>
      <c r="R59" s="27">
        <f t="shared" si="25"/>
        <v>264860</v>
      </c>
      <c r="S59" s="27">
        <f t="shared" si="25"/>
        <v>264860</v>
      </c>
      <c r="T59" s="27">
        <f t="shared" si="25"/>
        <v>0</v>
      </c>
      <c r="U59" s="27">
        <f t="shared" si="25"/>
        <v>0</v>
      </c>
      <c r="V59" s="27">
        <f t="shared" si="25"/>
        <v>0</v>
      </c>
      <c r="W59" s="27">
        <f t="shared" si="25"/>
        <v>0</v>
      </c>
      <c r="X59" s="4"/>
    </row>
    <row r="60" s="4" customFormat="1" ht="27" customHeight="1" spans="1:23">
      <c r="A60" s="23" t="s">
        <v>144</v>
      </c>
      <c r="B60" s="28" t="s">
        <v>145</v>
      </c>
      <c r="C60" s="28" t="s">
        <v>145</v>
      </c>
      <c r="D60" s="28"/>
      <c r="E60" s="28"/>
      <c r="F60" s="25">
        <v>93</v>
      </c>
      <c r="G60" s="25">
        <v>10</v>
      </c>
      <c r="H60" s="29"/>
      <c r="I60" s="29"/>
      <c r="J60" s="46">
        <v>0.85</v>
      </c>
      <c r="K60" s="29">
        <v>195840</v>
      </c>
      <c r="L60" s="25">
        <f t="shared" si="13"/>
        <v>34510</v>
      </c>
      <c r="M60" s="25">
        <f t="shared" si="14"/>
        <v>230350</v>
      </c>
      <c r="N60" s="25">
        <f t="shared" si="15"/>
        <v>264860</v>
      </c>
      <c r="O60" s="25">
        <f t="shared" si="16"/>
        <v>264860</v>
      </c>
      <c r="P60" s="25">
        <v>264860</v>
      </c>
      <c r="Q60" s="25">
        <v>0</v>
      </c>
      <c r="R60" s="25">
        <v>264860</v>
      </c>
      <c r="S60" s="29">
        <v>264860</v>
      </c>
      <c r="T60" s="25">
        <v>0</v>
      </c>
      <c r="U60" s="25">
        <f t="shared" si="17"/>
        <v>0</v>
      </c>
      <c r="V60" s="25">
        <f t="shared" si="18"/>
        <v>0</v>
      </c>
      <c r="W60" s="25">
        <f t="shared" si="19"/>
        <v>0</v>
      </c>
    </row>
    <row r="61" s="3" customFormat="1" ht="27" customHeight="1" spans="1:24">
      <c r="A61" s="20" t="s">
        <v>146</v>
      </c>
      <c r="B61" s="26" t="s">
        <v>147</v>
      </c>
      <c r="C61" s="26" t="s">
        <v>147</v>
      </c>
      <c r="D61" s="26"/>
      <c r="E61" s="26"/>
      <c r="F61" s="27">
        <f>SUM(F62:F65)</f>
        <v>812</v>
      </c>
      <c r="G61" s="27">
        <f>SUM(G62:G65)</f>
        <v>102</v>
      </c>
      <c r="H61" s="27">
        <f>SUM(H62:H65)</f>
        <v>0</v>
      </c>
      <c r="I61" s="27">
        <f>SUM(I62:I65)</f>
        <v>0</v>
      </c>
      <c r="J61" s="45"/>
      <c r="K61" s="27">
        <f>SUM(K62:K65)</f>
        <v>1455160</v>
      </c>
      <c r="L61" s="27">
        <f>SUM(L62:L65)</f>
        <v>731358</v>
      </c>
      <c r="M61" s="27">
        <f>SUM(M62:M65)</f>
        <v>2186518</v>
      </c>
      <c r="N61" s="27">
        <f>SUM(N62:N65)</f>
        <v>2917876</v>
      </c>
      <c r="O61" s="27">
        <f t="shared" ref="O61:W61" si="26">SUM(O62:O65)</f>
        <v>2917876</v>
      </c>
      <c r="P61" s="27">
        <f t="shared" si="26"/>
        <v>2917876</v>
      </c>
      <c r="Q61" s="27">
        <f t="shared" si="26"/>
        <v>0</v>
      </c>
      <c r="R61" s="27">
        <f t="shared" si="26"/>
        <v>2917876</v>
      </c>
      <c r="S61" s="27">
        <f t="shared" si="26"/>
        <v>2917876</v>
      </c>
      <c r="T61" s="27">
        <f t="shared" si="26"/>
        <v>0</v>
      </c>
      <c r="U61" s="27">
        <f t="shared" si="26"/>
        <v>0</v>
      </c>
      <c r="V61" s="27">
        <f t="shared" si="26"/>
        <v>0</v>
      </c>
      <c r="W61" s="27">
        <f t="shared" si="26"/>
        <v>0</v>
      </c>
      <c r="X61" s="4"/>
    </row>
    <row r="62" s="4" customFormat="1" ht="27" customHeight="1" spans="1:23">
      <c r="A62" s="23" t="s">
        <v>148</v>
      </c>
      <c r="B62" s="28" t="s">
        <v>149</v>
      </c>
      <c r="C62" s="28" t="s">
        <v>150</v>
      </c>
      <c r="D62" s="28"/>
      <c r="E62" s="28"/>
      <c r="F62" s="25">
        <v>180</v>
      </c>
      <c r="G62" s="25">
        <v>73</v>
      </c>
      <c r="H62" s="29"/>
      <c r="I62" s="29"/>
      <c r="J62" s="46">
        <v>0.85</v>
      </c>
      <c r="K62" s="29">
        <v>232645</v>
      </c>
      <c r="L62" s="25">
        <f t="shared" si="13"/>
        <v>388748</v>
      </c>
      <c r="M62" s="25">
        <f t="shared" si="14"/>
        <v>621393</v>
      </c>
      <c r="N62" s="25">
        <f t="shared" si="15"/>
        <v>1010141</v>
      </c>
      <c r="O62" s="25">
        <f t="shared" si="16"/>
        <v>1010141</v>
      </c>
      <c r="P62" s="25">
        <v>1010141</v>
      </c>
      <c r="Q62" s="25">
        <v>0</v>
      </c>
      <c r="R62" s="25">
        <v>1010141</v>
      </c>
      <c r="S62" s="29">
        <v>1010141</v>
      </c>
      <c r="T62" s="25">
        <v>0</v>
      </c>
      <c r="U62" s="25">
        <f t="shared" si="17"/>
        <v>0</v>
      </c>
      <c r="V62" s="25">
        <f t="shared" si="18"/>
        <v>0</v>
      </c>
      <c r="W62" s="25">
        <f t="shared" si="19"/>
        <v>0</v>
      </c>
    </row>
    <row r="63" s="4" customFormat="1" ht="27" customHeight="1" spans="1:23">
      <c r="A63" s="23" t="s">
        <v>151</v>
      </c>
      <c r="B63" s="28" t="s">
        <v>152</v>
      </c>
      <c r="C63" s="28" t="s">
        <v>152</v>
      </c>
      <c r="D63" s="28"/>
      <c r="E63" s="28"/>
      <c r="F63" s="25">
        <v>35</v>
      </c>
      <c r="G63" s="25">
        <v>4</v>
      </c>
      <c r="H63" s="29"/>
      <c r="I63" s="29"/>
      <c r="J63" s="46">
        <v>0.85</v>
      </c>
      <c r="K63" s="29">
        <v>119595</v>
      </c>
      <c r="L63" s="25">
        <f t="shared" si="13"/>
        <v>-32130</v>
      </c>
      <c r="M63" s="25">
        <f t="shared" si="14"/>
        <v>87465</v>
      </c>
      <c r="N63" s="25">
        <f t="shared" si="15"/>
        <v>55335</v>
      </c>
      <c r="O63" s="25">
        <f t="shared" si="16"/>
        <v>55335</v>
      </c>
      <c r="P63" s="25">
        <v>55335</v>
      </c>
      <c r="Q63" s="25">
        <v>0</v>
      </c>
      <c r="R63" s="25">
        <v>55335</v>
      </c>
      <c r="S63" s="29">
        <v>55335</v>
      </c>
      <c r="T63" s="25">
        <v>0</v>
      </c>
      <c r="U63" s="25">
        <f t="shared" si="17"/>
        <v>0</v>
      </c>
      <c r="V63" s="25">
        <f t="shared" si="18"/>
        <v>0</v>
      </c>
      <c r="W63" s="25">
        <f t="shared" si="19"/>
        <v>0</v>
      </c>
    </row>
    <row r="64" s="4" customFormat="1" ht="27" customHeight="1" spans="1:23">
      <c r="A64" s="23" t="s">
        <v>153</v>
      </c>
      <c r="B64" s="28" t="s">
        <v>154</v>
      </c>
      <c r="C64" s="28" t="s">
        <v>154</v>
      </c>
      <c r="D64" s="28"/>
      <c r="E64" s="28"/>
      <c r="F64" s="25">
        <v>310</v>
      </c>
      <c r="G64" s="25">
        <v>19</v>
      </c>
      <c r="H64" s="29"/>
      <c r="I64" s="29"/>
      <c r="J64" s="46">
        <v>1</v>
      </c>
      <c r="K64" s="29">
        <v>490750</v>
      </c>
      <c r="L64" s="25">
        <f t="shared" si="13"/>
        <v>357400</v>
      </c>
      <c r="M64" s="25">
        <f t="shared" si="14"/>
        <v>848150</v>
      </c>
      <c r="N64" s="25">
        <f t="shared" si="15"/>
        <v>1205550</v>
      </c>
      <c r="O64" s="25">
        <f t="shared" si="16"/>
        <v>1205550</v>
      </c>
      <c r="P64" s="25">
        <v>1205550</v>
      </c>
      <c r="Q64" s="25">
        <v>0</v>
      </c>
      <c r="R64" s="25">
        <v>1205550</v>
      </c>
      <c r="S64" s="29">
        <v>1205550</v>
      </c>
      <c r="T64" s="25">
        <v>0</v>
      </c>
      <c r="U64" s="25">
        <f t="shared" si="17"/>
        <v>0</v>
      </c>
      <c r="V64" s="25">
        <f t="shared" si="18"/>
        <v>0</v>
      </c>
      <c r="W64" s="25">
        <f t="shared" si="19"/>
        <v>0</v>
      </c>
    </row>
    <row r="65" s="4" customFormat="1" ht="27" customHeight="1" spans="1:23">
      <c r="A65" s="23" t="s">
        <v>155</v>
      </c>
      <c r="B65" s="28" t="s">
        <v>156</v>
      </c>
      <c r="C65" s="28" t="s">
        <v>156</v>
      </c>
      <c r="D65" s="28"/>
      <c r="E65" s="28"/>
      <c r="F65" s="25">
        <v>287</v>
      </c>
      <c r="G65" s="25">
        <v>6</v>
      </c>
      <c r="H65" s="29"/>
      <c r="I65" s="29"/>
      <c r="J65" s="46">
        <v>0.85</v>
      </c>
      <c r="K65" s="29">
        <v>612170</v>
      </c>
      <c r="L65" s="25">
        <f t="shared" si="13"/>
        <v>17340</v>
      </c>
      <c r="M65" s="25">
        <f t="shared" si="14"/>
        <v>629510</v>
      </c>
      <c r="N65" s="25">
        <f t="shared" si="15"/>
        <v>646850</v>
      </c>
      <c r="O65" s="25">
        <f t="shared" si="16"/>
        <v>646850</v>
      </c>
      <c r="P65" s="25">
        <v>646850</v>
      </c>
      <c r="Q65" s="25">
        <v>0</v>
      </c>
      <c r="R65" s="25">
        <v>646850</v>
      </c>
      <c r="S65" s="29">
        <v>646850</v>
      </c>
      <c r="T65" s="25">
        <v>0</v>
      </c>
      <c r="U65" s="25">
        <f t="shared" si="17"/>
        <v>0</v>
      </c>
      <c r="V65" s="25">
        <f t="shared" si="18"/>
        <v>0</v>
      </c>
      <c r="W65" s="25">
        <f t="shared" si="19"/>
        <v>0</v>
      </c>
    </row>
    <row r="66" s="3" customFormat="1" ht="27" customHeight="1" spans="1:24">
      <c r="A66" s="20" t="s">
        <v>157</v>
      </c>
      <c r="B66" s="26" t="s">
        <v>158</v>
      </c>
      <c r="C66" s="26" t="s">
        <v>158</v>
      </c>
      <c r="D66" s="26"/>
      <c r="E66" s="26"/>
      <c r="F66" s="31">
        <f>F67</f>
        <v>289</v>
      </c>
      <c r="G66" s="31">
        <f>G67</f>
        <v>6</v>
      </c>
      <c r="H66" s="31">
        <f>H67</f>
        <v>0</v>
      </c>
      <c r="I66" s="31">
        <f>I67</f>
        <v>0</v>
      </c>
      <c r="J66" s="47"/>
      <c r="K66" s="31">
        <f>K67</f>
        <v>536000</v>
      </c>
      <c r="L66" s="31">
        <f>L67</f>
        <v>209600</v>
      </c>
      <c r="M66" s="31">
        <f>M67</f>
        <v>745600</v>
      </c>
      <c r="N66" s="31">
        <f>N67</f>
        <v>955200</v>
      </c>
      <c r="O66" s="31">
        <f t="shared" ref="O66:W66" si="27">O67</f>
        <v>955200</v>
      </c>
      <c r="P66" s="31">
        <f t="shared" si="27"/>
        <v>955200</v>
      </c>
      <c r="Q66" s="31">
        <f t="shared" si="27"/>
        <v>0</v>
      </c>
      <c r="R66" s="31">
        <f t="shared" si="27"/>
        <v>955200</v>
      </c>
      <c r="S66" s="31">
        <f t="shared" si="27"/>
        <v>955200</v>
      </c>
      <c r="T66" s="31">
        <f t="shared" si="27"/>
        <v>0</v>
      </c>
      <c r="U66" s="31">
        <f t="shared" si="27"/>
        <v>0</v>
      </c>
      <c r="V66" s="31">
        <f t="shared" si="27"/>
        <v>0</v>
      </c>
      <c r="W66" s="31">
        <f t="shared" si="27"/>
        <v>0</v>
      </c>
      <c r="X66" s="4"/>
    </row>
    <row r="67" s="4" customFormat="1" ht="27" customHeight="1" spans="1:23">
      <c r="A67" s="23" t="s">
        <v>157</v>
      </c>
      <c r="B67" s="28" t="s">
        <v>158</v>
      </c>
      <c r="C67" s="28" t="s">
        <v>158</v>
      </c>
      <c r="D67" s="28"/>
      <c r="E67" s="28"/>
      <c r="F67" s="25">
        <v>289</v>
      </c>
      <c r="G67" s="25">
        <v>6</v>
      </c>
      <c r="H67" s="29"/>
      <c r="I67" s="29"/>
      <c r="J67" s="46">
        <v>1</v>
      </c>
      <c r="K67" s="29">
        <v>536000</v>
      </c>
      <c r="L67" s="25">
        <f t="shared" si="13"/>
        <v>209600</v>
      </c>
      <c r="M67" s="25">
        <f t="shared" si="14"/>
        <v>745600</v>
      </c>
      <c r="N67" s="25">
        <f t="shared" si="15"/>
        <v>955200</v>
      </c>
      <c r="O67" s="25">
        <f t="shared" si="16"/>
        <v>955200</v>
      </c>
      <c r="P67" s="25">
        <v>955200</v>
      </c>
      <c r="Q67" s="25">
        <v>0</v>
      </c>
      <c r="R67" s="25">
        <v>955200</v>
      </c>
      <c r="S67" s="29">
        <v>955200</v>
      </c>
      <c r="T67" s="25">
        <v>0</v>
      </c>
      <c r="U67" s="25">
        <f t="shared" si="17"/>
        <v>0</v>
      </c>
      <c r="V67" s="25">
        <f t="shared" si="18"/>
        <v>0</v>
      </c>
      <c r="W67" s="25">
        <f t="shared" si="19"/>
        <v>0</v>
      </c>
    </row>
    <row r="68" s="3" customFormat="1" ht="27" customHeight="1" spans="1:24">
      <c r="A68" s="20" t="s">
        <v>159</v>
      </c>
      <c r="B68" s="26" t="s">
        <v>160</v>
      </c>
      <c r="C68" s="26" t="s">
        <v>160</v>
      </c>
      <c r="D68" s="26"/>
      <c r="E68" s="26"/>
      <c r="F68" s="31">
        <f>F69</f>
        <v>263</v>
      </c>
      <c r="G68" s="31">
        <f>G69</f>
        <v>18</v>
      </c>
      <c r="H68" s="31">
        <f>H69</f>
        <v>0</v>
      </c>
      <c r="I68" s="31">
        <f>I69</f>
        <v>0</v>
      </c>
      <c r="J68" s="47"/>
      <c r="K68" s="31">
        <f>K69</f>
        <v>700550</v>
      </c>
      <c r="L68" s="31">
        <f>L69</f>
        <v>26250</v>
      </c>
      <c r="M68" s="31">
        <f>M69</f>
        <v>726800</v>
      </c>
      <c r="N68" s="31">
        <f>N69</f>
        <v>753050</v>
      </c>
      <c r="O68" s="31">
        <f t="shared" ref="O68:W68" si="28">O69</f>
        <v>753050</v>
      </c>
      <c r="P68" s="31">
        <f t="shared" si="28"/>
        <v>753050</v>
      </c>
      <c r="Q68" s="31">
        <f t="shared" si="28"/>
        <v>0</v>
      </c>
      <c r="R68" s="31">
        <f t="shared" si="28"/>
        <v>753050</v>
      </c>
      <c r="S68" s="31">
        <f t="shared" si="28"/>
        <v>753050</v>
      </c>
      <c r="T68" s="31">
        <f t="shared" si="28"/>
        <v>0</v>
      </c>
      <c r="U68" s="31">
        <f t="shared" si="28"/>
        <v>0</v>
      </c>
      <c r="V68" s="31">
        <f t="shared" si="28"/>
        <v>0</v>
      </c>
      <c r="W68" s="31">
        <f t="shared" si="28"/>
        <v>0</v>
      </c>
      <c r="X68" s="4"/>
    </row>
    <row r="69" s="4" customFormat="1" ht="27" customHeight="1" spans="1:23">
      <c r="A69" s="23" t="s">
        <v>159</v>
      </c>
      <c r="B69" s="28" t="s">
        <v>160</v>
      </c>
      <c r="C69" s="28" t="s">
        <v>160</v>
      </c>
      <c r="D69" s="28"/>
      <c r="E69" s="28"/>
      <c r="F69" s="25">
        <v>263</v>
      </c>
      <c r="G69" s="25">
        <v>18</v>
      </c>
      <c r="H69" s="29"/>
      <c r="I69" s="29"/>
      <c r="J69" s="46">
        <v>1</v>
      </c>
      <c r="K69" s="29">
        <v>700550</v>
      </c>
      <c r="L69" s="25">
        <f t="shared" si="13"/>
        <v>26250</v>
      </c>
      <c r="M69" s="25">
        <f t="shared" si="14"/>
        <v>726800</v>
      </c>
      <c r="N69" s="25">
        <f t="shared" si="15"/>
        <v>753050</v>
      </c>
      <c r="O69" s="25">
        <f t="shared" si="16"/>
        <v>753050</v>
      </c>
      <c r="P69" s="25">
        <v>753050</v>
      </c>
      <c r="Q69" s="25">
        <v>0</v>
      </c>
      <c r="R69" s="25">
        <v>753050</v>
      </c>
      <c r="S69" s="29">
        <v>753050</v>
      </c>
      <c r="T69" s="25">
        <v>0</v>
      </c>
      <c r="U69" s="25">
        <f t="shared" si="17"/>
        <v>0</v>
      </c>
      <c r="V69" s="25">
        <f t="shared" si="18"/>
        <v>0</v>
      </c>
      <c r="W69" s="25">
        <f t="shared" si="19"/>
        <v>0</v>
      </c>
    </row>
    <row r="70" s="3" customFormat="1" ht="27" customHeight="1" spans="1:24">
      <c r="A70" s="20" t="s">
        <v>161</v>
      </c>
      <c r="B70" s="26" t="s">
        <v>162</v>
      </c>
      <c r="C70" s="26" t="s">
        <v>162</v>
      </c>
      <c r="D70" s="26"/>
      <c r="E70" s="26"/>
      <c r="F70" s="31">
        <f>F71</f>
        <v>361</v>
      </c>
      <c r="G70" s="31">
        <f>G71</f>
        <v>18</v>
      </c>
      <c r="H70" s="31">
        <f>H71</f>
        <v>9</v>
      </c>
      <c r="I70" s="31">
        <f>I71</f>
        <v>0</v>
      </c>
      <c r="J70" s="47"/>
      <c r="K70" s="31">
        <f>K71</f>
        <v>739200</v>
      </c>
      <c r="L70" s="31">
        <f>L71</f>
        <v>232600</v>
      </c>
      <c r="M70" s="31">
        <f>M71</f>
        <v>994300</v>
      </c>
      <c r="N70" s="31">
        <f>N71</f>
        <v>1226900</v>
      </c>
      <c r="O70" s="31">
        <f t="shared" ref="O70:W70" si="29">O71</f>
        <v>1226900</v>
      </c>
      <c r="P70" s="31">
        <f t="shared" si="29"/>
        <v>1226900</v>
      </c>
      <c r="Q70" s="31">
        <f t="shared" si="29"/>
        <v>0</v>
      </c>
      <c r="R70" s="31">
        <f t="shared" si="29"/>
        <v>1226900</v>
      </c>
      <c r="S70" s="31">
        <f t="shared" si="29"/>
        <v>1226900</v>
      </c>
      <c r="T70" s="31">
        <f t="shared" si="29"/>
        <v>0</v>
      </c>
      <c r="U70" s="31">
        <f t="shared" si="29"/>
        <v>0</v>
      </c>
      <c r="V70" s="31">
        <f t="shared" si="29"/>
        <v>0</v>
      </c>
      <c r="W70" s="31">
        <f t="shared" si="29"/>
        <v>0</v>
      </c>
      <c r="X70" s="4"/>
    </row>
    <row r="71" s="4" customFormat="1" ht="27" customHeight="1" spans="1:23">
      <c r="A71" s="23" t="s">
        <v>161</v>
      </c>
      <c r="B71" s="28" t="s">
        <v>162</v>
      </c>
      <c r="C71" s="28" t="s">
        <v>162</v>
      </c>
      <c r="D71" s="28"/>
      <c r="E71" s="28"/>
      <c r="F71" s="25">
        <v>361</v>
      </c>
      <c r="G71" s="25">
        <v>18</v>
      </c>
      <c r="H71" s="29">
        <v>9</v>
      </c>
      <c r="I71" s="29"/>
      <c r="J71" s="46">
        <v>1</v>
      </c>
      <c r="K71" s="29">
        <v>739200</v>
      </c>
      <c r="L71" s="25">
        <f t="shared" si="13"/>
        <v>232600</v>
      </c>
      <c r="M71" s="25">
        <f t="shared" si="14"/>
        <v>994300</v>
      </c>
      <c r="N71" s="25">
        <f t="shared" si="15"/>
        <v>1226900</v>
      </c>
      <c r="O71" s="25">
        <f t="shared" si="16"/>
        <v>1226900</v>
      </c>
      <c r="P71" s="25">
        <v>1226900</v>
      </c>
      <c r="Q71" s="25">
        <v>0</v>
      </c>
      <c r="R71" s="25">
        <v>1226900</v>
      </c>
      <c r="S71" s="29">
        <v>1226900</v>
      </c>
      <c r="T71" s="25">
        <v>0</v>
      </c>
      <c r="U71" s="25">
        <f t="shared" si="17"/>
        <v>0</v>
      </c>
      <c r="V71" s="25">
        <f t="shared" si="18"/>
        <v>0</v>
      </c>
      <c r="W71" s="25">
        <f t="shared" si="19"/>
        <v>0</v>
      </c>
    </row>
    <row r="72" s="3" customFormat="1" ht="27" customHeight="1" spans="1:24">
      <c r="A72" s="20" t="s">
        <v>163</v>
      </c>
      <c r="B72" s="26" t="s">
        <v>164</v>
      </c>
      <c r="C72" s="26" t="s">
        <v>164</v>
      </c>
      <c r="D72" s="26"/>
      <c r="E72" s="26"/>
      <c r="F72" s="27">
        <f>SUM(F73:F77)</f>
        <v>483</v>
      </c>
      <c r="G72" s="27">
        <f>SUM(G73:G77)</f>
        <v>33</v>
      </c>
      <c r="H72" s="27">
        <f>SUM(H73:H77)</f>
        <v>0</v>
      </c>
      <c r="I72" s="27">
        <f>SUM(I73:I77)</f>
        <v>0</v>
      </c>
      <c r="J72" s="45"/>
      <c r="K72" s="27">
        <f>SUM(K73:K77)</f>
        <v>1011860</v>
      </c>
      <c r="L72" s="27">
        <f>SUM(L73:L77)</f>
        <v>280570</v>
      </c>
      <c r="M72" s="27">
        <f>SUM(M73:M77)</f>
        <v>1292430</v>
      </c>
      <c r="N72" s="27">
        <f>SUM(N73:N77)</f>
        <v>1573000</v>
      </c>
      <c r="O72" s="27">
        <f t="shared" ref="O72:W72" si="30">SUM(O73:O77)</f>
        <v>1573000</v>
      </c>
      <c r="P72" s="27">
        <f t="shared" si="30"/>
        <v>1573000</v>
      </c>
      <c r="Q72" s="27">
        <f t="shared" si="30"/>
        <v>0</v>
      </c>
      <c r="R72" s="27">
        <f t="shared" si="30"/>
        <v>1573000</v>
      </c>
      <c r="S72" s="27">
        <f t="shared" si="30"/>
        <v>1573000</v>
      </c>
      <c r="T72" s="27">
        <f t="shared" si="30"/>
        <v>0</v>
      </c>
      <c r="U72" s="27">
        <f t="shared" si="30"/>
        <v>0</v>
      </c>
      <c r="V72" s="27">
        <f t="shared" si="30"/>
        <v>0</v>
      </c>
      <c r="W72" s="27">
        <f t="shared" si="30"/>
        <v>0</v>
      </c>
      <c r="X72" s="4"/>
    </row>
    <row r="73" s="4" customFormat="1" ht="27" customHeight="1" spans="1:23">
      <c r="A73" s="23" t="s">
        <v>165</v>
      </c>
      <c r="B73" s="28" t="s">
        <v>166</v>
      </c>
      <c r="C73" s="28" t="s">
        <v>167</v>
      </c>
      <c r="D73" s="28"/>
      <c r="E73" s="28"/>
      <c r="F73" s="25">
        <v>100</v>
      </c>
      <c r="G73" s="25">
        <v>8</v>
      </c>
      <c r="H73" s="29"/>
      <c r="I73" s="29"/>
      <c r="J73" s="46">
        <v>0.85</v>
      </c>
      <c r="K73" s="29">
        <v>70210</v>
      </c>
      <c r="L73" s="25">
        <f t="shared" si="13"/>
        <v>168470</v>
      </c>
      <c r="M73" s="25">
        <f t="shared" si="14"/>
        <v>238680</v>
      </c>
      <c r="N73" s="25">
        <f t="shared" si="15"/>
        <v>407150</v>
      </c>
      <c r="O73" s="25">
        <f t="shared" si="16"/>
        <v>407150</v>
      </c>
      <c r="P73" s="25">
        <v>407150</v>
      </c>
      <c r="Q73" s="25">
        <v>0</v>
      </c>
      <c r="R73" s="25">
        <v>407150</v>
      </c>
      <c r="S73" s="29">
        <v>407150</v>
      </c>
      <c r="T73" s="25">
        <v>0</v>
      </c>
      <c r="U73" s="25">
        <f t="shared" si="17"/>
        <v>0</v>
      </c>
      <c r="V73" s="25">
        <f t="shared" si="18"/>
        <v>0</v>
      </c>
      <c r="W73" s="25">
        <f t="shared" si="19"/>
        <v>0</v>
      </c>
    </row>
    <row r="74" s="4" customFormat="1" ht="27" customHeight="1" spans="1:23">
      <c r="A74" s="23" t="s">
        <v>168</v>
      </c>
      <c r="B74" s="28" t="s">
        <v>169</v>
      </c>
      <c r="C74" s="28" t="s">
        <v>169</v>
      </c>
      <c r="D74" s="28"/>
      <c r="E74" s="28"/>
      <c r="F74" s="25">
        <v>79</v>
      </c>
      <c r="G74" s="25">
        <v>4</v>
      </c>
      <c r="H74" s="29"/>
      <c r="I74" s="29"/>
      <c r="J74" s="46">
        <v>1</v>
      </c>
      <c r="K74" s="29">
        <v>209250</v>
      </c>
      <c r="L74" s="25">
        <f t="shared" ref="L74:L105" si="31">ROUND((F74*2500+G74*3850)*J74-K74,0)</f>
        <v>3650</v>
      </c>
      <c r="M74" s="25">
        <f t="shared" ref="M74:M105" si="32">ROUND((F74*2500+G74*3850+H74*2500+I74*3850)*J74,0)</f>
        <v>212900</v>
      </c>
      <c r="N74" s="25">
        <f t="shared" ref="N74:N105" si="33">IF(ROUND(M74+L74,0)&lt;0,0,ROUND(M74+L74,0))</f>
        <v>216550</v>
      </c>
      <c r="O74" s="25">
        <f t="shared" ref="O74:O105" si="34">P74+Q74</f>
        <v>216550</v>
      </c>
      <c r="P74" s="25">
        <v>216550</v>
      </c>
      <c r="Q74" s="25">
        <v>0</v>
      </c>
      <c r="R74" s="25">
        <v>216550</v>
      </c>
      <c r="S74" s="25">
        <v>216550</v>
      </c>
      <c r="T74" s="25">
        <v>0</v>
      </c>
      <c r="U74" s="25">
        <f t="shared" ref="U74:U105" si="35">O74-R74</f>
        <v>0</v>
      </c>
      <c r="V74" s="25">
        <f t="shared" ref="V74:V105" si="36">P74-S74</f>
        <v>0</v>
      </c>
      <c r="W74" s="25">
        <f t="shared" ref="W74:W105" si="37">Q74-T74</f>
        <v>0</v>
      </c>
    </row>
    <row r="75" s="4" customFormat="1" ht="27" customHeight="1" spans="1:23">
      <c r="A75" s="23" t="s">
        <v>170</v>
      </c>
      <c r="B75" s="28" t="s">
        <v>171</v>
      </c>
      <c r="C75" s="28" t="s">
        <v>171</v>
      </c>
      <c r="D75" s="28"/>
      <c r="E75" s="28"/>
      <c r="F75" s="25">
        <v>156</v>
      </c>
      <c r="G75" s="25">
        <v>14</v>
      </c>
      <c r="H75" s="29"/>
      <c r="I75" s="29"/>
      <c r="J75" s="46">
        <v>1</v>
      </c>
      <c r="K75" s="29">
        <v>416300</v>
      </c>
      <c r="L75" s="25">
        <f t="shared" si="31"/>
        <v>27600</v>
      </c>
      <c r="M75" s="25">
        <f t="shared" si="32"/>
        <v>443900</v>
      </c>
      <c r="N75" s="25">
        <f t="shared" si="33"/>
        <v>471500</v>
      </c>
      <c r="O75" s="25">
        <f t="shared" si="34"/>
        <v>471500</v>
      </c>
      <c r="P75" s="25">
        <v>471500</v>
      </c>
      <c r="Q75" s="25">
        <v>0</v>
      </c>
      <c r="R75" s="25">
        <v>471500</v>
      </c>
      <c r="S75" s="25">
        <v>471500</v>
      </c>
      <c r="T75" s="25">
        <v>0</v>
      </c>
      <c r="U75" s="25">
        <f t="shared" si="35"/>
        <v>0</v>
      </c>
      <c r="V75" s="25">
        <f t="shared" si="36"/>
        <v>0</v>
      </c>
      <c r="W75" s="25">
        <f t="shared" si="37"/>
        <v>0</v>
      </c>
    </row>
    <row r="76" s="4" customFormat="1" ht="27" customHeight="1" spans="1:23">
      <c r="A76" s="23" t="s">
        <v>172</v>
      </c>
      <c r="B76" s="28" t="s">
        <v>173</v>
      </c>
      <c r="C76" s="28" t="s">
        <v>173</v>
      </c>
      <c r="D76" s="28"/>
      <c r="E76" s="28"/>
      <c r="F76" s="25">
        <v>95</v>
      </c>
      <c r="G76" s="25">
        <v>2</v>
      </c>
      <c r="H76" s="29"/>
      <c r="I76" s="29"/>
      <c r="J76" s="46">
        <v>1</v>
      </c>
      <c r="K76" s="29">
        <v>180600</v>
      </c>
      <c r="L76" s="25">
        <f t="shared" si="31"/>
        <v>64600</v>
      </c>
      <c r="M76" s="25">
        <f t="shared" si="32"/>
        <v>245200</v>
      </c>
      <c r="N76" s="25">
        <f t="shared" si="33"/>
        <v>309800</v>
      </c>
      <c r="O76" s="25">
        <f t="shared" si="34"/>
        <v>309800</v>
      </c>
      <c r="P76" s="25">
        <v>309800</v>
      </c>
      <c r="Q76" s="25">
        <v>0</v>
      </c>
      <c r="R76" s="25">
        <v>309800</v>
      </c>
      <c r="S76" s="29">
        <v>309800</v>
      </c>
      <c r="T76" s="25">
        <v>0</v>
      </c>
      <c r="U76" s="25">
        <f t="shared" si="35"/>
        <v>0</v>
      </c>
      <c r="V76" s="25">
        <f t="shared" si="36"/>
        <v>0</v>
      </c>
      <c r="W76" s="25">
        <f t="shared" si="37"/>
        <v>0</v>
      </c>
    </row>
    <row r="77" s="4" customFormat="1" ht="27" customHeight="1" spans="1:23">
      <c r="A77" s="23" t="s">
        <v>174</v>
      </c>
      <c r="B77" s="28" t="s">
        <v>175</v>
      </c>
      <c r="C77" s="28" t="s">
        <v>175</v>
      </c>
      <c r="D77" s="28"/>
      <c r="E77" s="28"/>
      <c r="F77" s="25">
        <v>53</v>
      </c>
      <c r="G77" s="25">
        <v>5</v>
      </c>
      <c r="H77" s="29"/>
      <c r="I77" s="29"/>
      <c r="J77" s="46">
        <v>1</v>
      </c>
      <c r="K77" s="29">
        <v>135500</v>
      </c>
      <c r="L77" s="25">
        <f t="shared" si="31"/>
        <v>16250</v>
      </c>
      <c r="M77" s="25">
        <f t="shared" si="32"/>
        <v>151750</v>
      </c>
      <c r="N77" s="25">
        <f t="shared" si="33"/>
        <v>168000</v>
      </c>
      <c r="O77" s="25">
        <f t="shared" si="34"/>
        <v>168000</v>
      </c>
      <c r="P77" s="25">
        <v>168000</v>
      </c>
      <c r="Q77" s="25">
        <v>0</v>
      </c>
      <c r="R77" s="25">
        <v>168000</v>
      </c>
      <c r="S77" s="29">
        <v>168000</v>
      </c>
      <c r="T77" s="25">
        <v>0</v>
      </c>
      <c r="U77" s="25">
        <f t="shared" si="35"/>
        <v>0</v>
      </c>
      <c r="V77" s="25">
        <f t="shared" si="36"/>
        <v>0</v>
      </c>
      <c r="W77" s="25">
        <f t="shared" si="37"/>
        <v>0</v>
      </c>
    </row>
    <row r="78" s="3" customFormat="1" ht="27" customHeight="1" spans="1:24">
      <c r="A78" s="20" t="s">
        <v>176</v>
      </c>
      <c r="B78" s="26" t="s">
        <v>177</v>
      </c>
      <c r="C78" s="26" t="s">
        <v>177</v>
      </c>
      <c r="D78" s="26"/>
      <c r="E78" s="26"/>
      <c r="F78" s="27">
        <f>F79</f>
        <v>182</v>
      </c>
      <c r="G78" s="27">
        <f>G79</f>
        <v>18</v>
      </c>
      <c r="H78" s="27">
        <f>H79</f>
        <v>0</v>
      </c>
      <c r="I78" s="27">
        <f>I79</f>
        <v>0</v>
      </c>
      <c r="J78" s="45"/>
      <c r="K78" s="27">
        <f>K79</f>
        <v>401900</v>
      </c>
      <c r="L78" s="27">
        <f>L79</f>
        <v>122400</v>
      </c>
      <c r="M78" s="27">
        <f>M79</f>
        <v>524300</v>
      </c>
      <c r="N78" s="27">
        <f>N79</f>
        <v>646700</v>
      </c>
      <c r="O78" s="27">
        <f t="shared" ref="O78:W78" si="38">O79</f>
        <v>646700</v>
      </c>
      <c r="P78" s="27">
        <f t="shared" si="38"/>
        <v>646700</v>
      </c>
      <c r="Q78" s="27">
        <f t="shared" si="38"/>
        <v>0</v>
      </c>
      <c r="R78" s="27">
        <f t="shared" si="38"/>
        <v>646700</v>
      </c>
      <c r="S78" s="27">
        <f t="shared" si="38"/>
        <v>646700</v>
      </c>
      <c r="T78" s="27">
        <f t="shared" si="38"/>
        <v>0</v>
      </c>
      <c r="U78" s="27">
        <f t="shared" si="38"/>
        <v>0</v>
      </c>
      <c r="V78" s="27">
        <f t="shared" si="38"/>
        <v>0</v>
      </c>
      <c r="W78" s="27">
        <f t="shared" si="38"/>
        <v>0</v>
      </c>
      <c r="X78" s="4"/>
    </row>
    <row r="79" s="4" customFormat="1" ht="27" customHeight="1" spans="1:23">
      <c r="A79" s="23" t="s">
        <v>176</v>
      </c>
      <c r="B79" s="28" t="s">
        <v>177</v>
      </c>
      <c r="C79" s="28" t="s">
        <v>177</v>
      </c>
      <c r="D79" s="28"/>
      <c r="E79" s="28"/>
      <c r="F79" s="25">
        <v>182</v>
      </c>
      <c r="G79" s="25">
        <v>18</v>
      </c>
      <c r="H79" s="29"/>
      <c r="I79" s="29"/>
      <c r="J79" s="46">
        <v>1</v>
      </c>
      <c r="K79" s="29">
        <v>401900</v>
      </c>
      <c r="L79" s="25">
        <f t="shared" si="31"/>
        <v>122400</v>
      </c>
      <c r="M79" s="25">
        <f t="shared" si="32"/>
        <v>524300</v>
      </c>
      <c r="N79" s="25">
        <f t="shared" si="33"/>
        <v>646700</v>
      </c>
      <c r="O79" s="25">
        <f t="shared" si="34"/>
        <v>646700</v>
      </c>
      <c r="P79" s="25">
        <v>646700</v>
      </c>
      <c r="Q79" s="25">
        <v>0</v>
      </c>
      <c r="R79" s="25">
        <v>646700</v>
      </c>
      <c r="S79" s="29">
        <v>646700</v>
      </c>
      <c r="T79" s="25">
        <v>0</v>
      </c>
      <c r="U79" s="25">
        <f t="shared" si="35"/>
        <v>0</v>
      </c>
      <c r="V79" s="25">
        <f t="shared" si="36"/>
        <v>0</v>
      </c>
      <c r="W79" s="25">
        <f t="shared" si="37"/>
        <v>0</v>
      </c>
    </row>
    <row r="80" s="3" customFormat="1" ht="27" customHeight="1" spans="1:24">
      <c r="A80" s="20" t="s">
        <v>178</v>
      </c>
      <c r="B80" s="26" t="s">
        <v>179</v>
      </c>
      <c r="C80" s="26" t="s">
        <v>179</v>
      </c>
      <c r="D80" s="26"/>
      <c r="E80" s="26"/>
      <c r="F80" s="31">
        <f>F81</f>
        <v>760</v>
      </c>
      <c r="G80" s="31">
        <f>G81</f>
        <v>40</v>
      </c>
      <c r="H80" s="31">
        <f>H81</f>
        <v>1</v>
      </c>
      <c r="I80" s="31">
        <f>I81</f>
        <v>0</v>
      </c>
      <c r="J80" s="47"/>
      <c r="K80" s="31">
        <f>K81</f>
        <v>1693100</v>
      </c>
      <c r="L80" s="31">
        <f>L81</f>
        <v>360900</v>
      </c>
      <c r="M80" s="31">
        <f>M81</f>
        <v>2056500</v>
      </c>
      <c r="N80" s="31">
        <f>N81</f>
        <v>2417400</v>
      </c>
      <c r="O80" s="31">
        <f t="shared" ref="O80:W80" si="39">O81</f>
        <v>2417400</v>
      </c>
      <c r="P80" s="31">
        <f t="shared" si="39"/>
        <v>2417400</v>
      </c>
      <c r="Q80" s="31">
        <f t="shared" si="39"/>
        <v>0</v>
      </c>
      <c r="R80" s="31">
        <f t="shared" si="39"/>
        <v>2417400</v>
      </c>
      <c r="S80" s="31">
        <f t="shared" si="39"/>
        <v>2417400</v>
      </c>
      <c r="T80" s="31">
        <f t="shared" si="39"/>
        <v>0</v>
      </c>
      <c r="U80" s="31">
        <f t="shared" si="39"/>
        <v>0</v>
      </c>
      <c r="V80" s="31">
        <f t="shared" si="39"/>
        <v>0</v>
      </c>
      <c r="W80" s="31">
        <f t="shared" si="39"/>
        <v>0</v>
      </c>
      <c r="X80" s="4"/>
    </row>
    <row r="81" s="4" customFormat="1" ht="27" customHeight="1" spans="1:23">
      <c r="A81" s="23" t="s">
        <v>178</v>
      </c>
      <c r="B81" s="28" t="s">
        <v>179</v>
      </c>
      <c r="C81" s="28" t="s">
        <v>179</v>
      </c>
      <c r="D81" s="28"/>
      <c r="E81" s="28"/>
      <c r="F81" s="25">
        <v>760</v>
      </c>
      <c r="G81" s="25">
        <v>40</v>
      </c>
      <c r="H81" s="29">
        <v>1</v>
      </c>
      <c r="I81" s="29"/>
      <c r="J81" s="46">
        <v>1</v>
      </c>
      <c r="K81" s="29">
        <v>1693100</v>
      </c>
      <c r="L81" s="25">
        <f t="shared" si="31"/>
        <v>360900</v>
      </c>
      <c r="M81" s="25">
        <f t="shared" si="32"/>
        <v>2056500</v>
      </c>
      <c r="N81" s="25">
        <f t="shared" si="33"/>
        <v>2417400</v>
      </c>
      <c r="O81" s="25">
        <f t="shared" si="34"/>
        <v>2417400</v>
      </c>
      <c r="P81" s="25">
        <v>2417400</v>
      </c>
      <c r="Q81" s="25">
        <v>0</v>
      </c>
      <c r="R81" s="25">
        <v>2417400</v>
      </c>
      <c r="S81" s="29">
        <v>2417400</v>
      </c>
      <c r="T81" s="25">
        <v>0</v>
      </c>
      <c r="U81" s="25">
        <f t="shared" si="35"/>
        <v>0</v>
      </c>
      <c r="V81" s="25">
        <f t="shared" si="36"/>
        <v>0</v>
      </c>
      <c r="W81" s="25">
        <f t="shared" si="37"/>
        <v>0</v>
      </c>
    </row>
    <row r="82" s="3" customFormat="1" ht="27" customHeight="1" spans="1:24">
      <c r="A82" s="20" t="s">
        <v>180</v>
      </c>
      <c r="B82" s="26" t="s">
        <v>181</v>
      </c>
      <c r="C82" s="26" t="s">
        <v>181</v>
      </c>
      <c r="D82" s="26"/>
      <c r="E82" s="26"/>
      <c r="F82" s="31">
        <f>F83</f>
        <v>509</v>
      </c>
      <c r="G82" s="31">
        <f>G83</f>
        <v>22</v>
      </c>
      <c r="H82" s="31">
        <f>H83</f>
        <v>0</v>
      </c>
      <c r="I82" s="31">
        <f>I83</f>
        <v>0</v>
      </c>
      <c r="J82" s="47"/>
      <c r="K82" s="31">
        <f>K83</f>
        <v>880250</v>
      </c>
      <c r="L82" s="31">
        <f>L83</f>
        <v>476950</v>
      </c>
      <c r="M82" s="31">
        <f>M83</f>
        <v>1357200</v>
      </c>
      <c r="N82" s="31">
        <f>N83</f>
        <v>1834150</v>
      </c>
      <c r="O82" s="31">
        <f t="shared" ref="O82:W82" si="40">O83</f>
        <v>1834150</v>
      </c>
      <c r="P82" s="31">
        <f t="shared" si="40"/>
        <v>1834150</v>
      </c>
      <c r="Q82" s="31">
        <f t="shared" si="40"/>
        <v>0</v>
      </c>
      <c r="R82" s="31">
        <f t="shared" si="40"/>
        <v>1834150</v>
      </c>
      <c r="S82" s="31">
        <f t="shared" si="40"/>
        <v>1834150</v>
      </c>
      <c r="T82" s="31">
        <f t="shared" si="40"/>
        <v>0</v>
      </c>
      <c r="U82" s="31">
        <f t="shared" si="40"/>
        <v>0</v>
      </c>
      <c r="V82" s="31">
        <f t="shared" si="40"/>
        <v>0</v>
      </c>
      <c r="W82" s="31">
        <f t="shared" si="40"/>
        <v>0</v>
      </c>
      <c r="X82" s="4"/>
    </row>
    <row r="83" s="4" customFormat="1" ht="27" customHeight="1" spans="1:23">
      <c r="A83" s="23" t="s">
        <v>180</v>
      </c>
      <c r="B83" s="28" t="s">
        <v>181</v>
      </c>
      <c r="C83" s="28" t="s">
        <v>181</v>
      </c>
      <c r="D83" s="28"/>
      <c r="E83" s="28"/>
      <c r="F83" s="25">
        <v>509</v>
      </c>
      <c r="G83" s="25">
        <v>22</v>
      </c>
      <c r="H83" s="29"/>
      <c r="I83" s="29"/>
      <c r="J83" s="46">
        <v>1</v>
      </c>
      <c r="K83" s="29">
        <v>880250</v>
      </c>
      <c r="L83" s="25">
        <f t="shared" si="31"/>
        <v>476950</v>
      </c>
      <c r="M83" s="25">
        <f t="shared" si="32"/>
        <v>1357200</v>
      </c>
      <c r="N83" s="25">
        <f t="shared" si="33"/>
        <v>1834150</v>
      </c>
      <c r="O83" s="25">
        <f t="shared" si="34"/>
        <v>1834150</v>
      </c>
      <c r="P83" s="25">
        <v>1834150</v>
      </c>
      <c r="Q83" s="25">
        <v>0</v>
      </c>
      <c r="R83" s="25">
        <v>1834150</v>
      </c>
      <c r="S83" s="29">
        <v>1834150</v>
      </c>
      <c r="T83" s="25">
        <v>0</v>
      </c>
      <c r="U83" s="25">
        <f t="shared" si="35"/>
        <v>0</v>
      </c>
      <c r="V83" s="25">
        <f t="shared" si="36"/>
        <v>0</v>
      </c>
      <c r="W83" s="25">
        <f t="shared" si="37"/>
        <v>0</v>
      </c>
    </row>
    <row r="84" s="3" customFormat="1" ht="27" customHeight="1" spans="1:24">
      <c r="A84" s="20" t="s">
        <v>182</v>
      </c>
      <c r="B84" s="26" t="s">
        <v>183</v>
      </c>
      <c r="C84" s="26" t="s">
        <v>183</v>
      </c>
      <c r="D84" s="26"/>
      <c r="E84" s="26"/>
      <c r="F84" s="27">
        <f>F85</f>
        <v>289</v>
      </c>
      <c r="G84" s="27">
        <f>G85</f>
        <v>18</v>
      </c>
      <c r="H84" s="27">
        <f>H85</f>
        <v>0</v>
      </c>
      <c r="I84" s="27">
        <f>I85</f>
        <v>0</v>
      </c>
      <c r="J84" s="45"/>
      <c r="K84" s="27">
        <f>K85</f>
        <v>634700</v>
      </c>
      <c r="L84" s="27">
        <f>L85</f>
        <v>157100</v>
      </c>
      <c r="M84" s="27">
        <f>M85</f>
        <v>791800</v>
      </c>
      <c r="N84" s="27">
        <f>N85</f>
        <v>948900</v>
      </c>
      <c r="O84" s="27">
        <f t="shared" ref="O84:W84" si="41">O85</f>
        <v>948900</v>
      </c>
      <c r="P84" s="27">
        <f t="shared" si="41"/>
        <v>948900</v>
      </c>
      <c r="Q84" s="27">
        <f t="shared" si="41"/>
        <v>0</v>
      </c>
      <c r="R84" s="27">
        <f t="shared" si="41"/>
        <v>948900</v>
      </c>
      <c r="S84" s="27">
        <f t="shared" si="41"/>
        <v>948900</v>
      </c>
      <c r="T84" s="27">
        <f t="shared" si="41"/>
        <v>0</v>
      </c>
      <c r="U84" s="27">
        <f t="shared" si="41"/>
        <v>0</v>
      </c>
      <c r="V84" s="27">
        <f t="shared" si="41"/>
        <v>0</v>
      </c>
      <c r="W84" s="27">
        <f t="shared" si="41"/>
        <v>0</v>
      </c>
      <c r="X84" s="4"/>
    </row>
    <row r="85" s="4" customFormat="1" ht="27" customHeight="1" spans="1:23">
      <c r="A85" s="23" t="s">
        <v>182</v>
      </c>
      <c r="B85" s="28" t="s">
        <v>183</v>
      </c>
      <c r="C85" s="28" t="s">
        <v>183</v>
      </c>
      <c r="D85" s="28"/>
      <c r="E85" s="28"/>
      <c r="F85" s="25">
        <v>289</v>
      </c>
      <c r="G85" s="25">
        <v>18</v>
      </c>
      <c r="H85" s="29"/>
      <c r="I85" s="29"/>
      <c r="J85" s="46">
        <v>1</v>
      </c>
      <c r="K85" s="29">
        <v>634700</v>
      </c>
      <c r="L85" s="25">
        <f t="shared" si="31"/>
        <v>157100</v>
      </c>
      <c r="M85" s="25">
        <f t="shared" si="32"/>
        <v>791800</v>
      </c>
      <c r="N85" s="25">
        <f t="shared" si="33"/>
        <v>948900</v>
      </c>
      <c r="O85" s="25">
        <f t="shared" si="34"/>
        <v>948900</v>
      </c>
      <c r="P85" s="25">
        <v>948900</v>
      </c>
      <c r="Q85" s="25">
        <v>0</v>
      </c>
      <c r="R85" s="25">
        <v>948900</v>
      </c>
      <c r="S85" s="29">
        <v>948900</v>
      </c>
      <c r="T85" s="25">
        <v>0</v>
      </c>
      <c r="U85" s="25">
        <f t="shared" si="35"/>
        <v>0</v>
      </c>
      <c r="V85" s="25">
        <f t="shared" si="36"/>
        <v>0</v>
      </c>
      <c r="W85" s="25">
        <f t="shared" si="37"/>
        <v>0</v>
      </c>
    </row>
    <row r="86" s="3" customFormat="1" ht="27" customHeight="1" spans="1:24">
      <c r="A86" s="20" t="s">
        <v>184</v>
      </c>
      <c r="B86" s="30" t="s">
        <v>185</v>
      </c>
      <c r="C86" s="30" t="s">
        <v>185</v>
      </c>
      <c r="D86" s="30"/>
      <c r="E86" s="30"/>
      <c r="F86" s="31">
        <f>SUM(F87:F93)</f>
        <v>1034</v>
      </c>
      <c r="G86" s="31">
        <f>SUM(G87:G93)</f>
        <v>135</v>
      </c>
      <c r="H86" s="31">
        <f>SUM(H87:H93)</f>
        <v>2</v>
      </c>
      <c r="I86" s="31">
        <f>SUM(I87:I93)</f>
        <v>0</v>
      </c>
      <c r="J86" s="47"/>
      <c r="K86" s="31">
        <f>SUM(K87:K93)</f>
        <v>1695238</v>
      </c>
      <c r="L86" s="31">
        <f>SUM(L87:L93)</f>
        <v>978774</v>
      </c>
      <c r="M86" s="31">
        <f>SUM(M87:M93)</f>
        <v>2677264</v>
      </c>
      <c r="N86" s="31">
        <f>SUM(N87:N93)</f>
        <v>3657533</v>
      </c>
      <c r="O86" s="31">
        <f t="shared" ref="O86:W86" si="42">SUM(O87:O93)</f>
        <v>3657533</v>
      </c>
      <c r="P86" s="31">
        <f t="shared" si="42"/>
        <v>3657403</v>
      </c>
      <c r="Q86" s="31">
        <f t="shared" si="42"/>
        <v>130</v>
      </c>
      <c r="R86" s="31">
        <f t="shared" si="42"/>
        <v>3657533</v>
      </c>
      <c r="S86" s="31">
        <f t="shared" si="42"/>
        <v>3657403</v>
      </c>
      <c r="T86" s="31">
        <f t="shared" si="42"/>
        <v>130</v>
      </c>
      <c r="U86" s="31">
        <f t="shared" si="42"/>
        <v>0</v>
      </c>
      <c r="V86" s="31">
        <f t="shared" si="42"/>
        <v>0</v>
      </c>
      <c r="W86" s="31">
        <f t="shared" si="42"/>
        <v>0</v>
      </c>
      <c r="X86" s="4"/>
    </row>
    <row r="87" s="4" customFormat="1" ht="27" customHeight="1" spans="1:23">
      <c r="A87" s="23" t="s">
        <v>186</v>
      </c>
      <c r="B87" s="32" t="s">
        <v>187</v>
      </c>
      <c r="C87" s="32" t="s">
        <v>188</v>
      </c>
      <c r="D87" s="32"/>
      <c r="E87" s="32"/>
      <c r="F87" s="25">
        <v>103</v>
      </c>
      <c r="G87" s="25">
        <v>96</v>
      </c>
      <c r="H87" s="33"/>
      <c r="I87" s="33"/>
      <c r="J87" s="48">
        <v>0.65</v>
      </c>
      <c r="K87" s="33">
        <v>336765</v>
      </c>
      <c r="L87" s="25">
        <f t="shared" si="31"/>
        <v>70850</v>
      </c>
      <c r="M87" s="25">
        <f t="shared" si="32"/>
        <v>407615</v>
      </c>
      <c r="N87" s="25">
        <f t="shared" si="33"/>
        <v>478465</v>
      </c>
      <c r="O87" s="25">
        <f t="shared" si="34"/>
        <v>478465</v>
      </c>
      <c r="P87" s="25">
        <v>478465</v>
      </c>
      <c r="Q87" s="25">
        <v>0</v>
      </c>
      <c r="R87" s="25">
        <v>478465</v>
      </c>
      <c r="S87" s="33">
        <v>478465</v>
      </c>
      <c r="T87" s="25">
        <v>0</v>
      </c>
      <c r="U87" s="25">
        <f t="shared" si="35"/>
        <v>0</v>
      </c>
      <c r="V87" s="25">
        <f t="shared" si="36"/>
        <v>0</v>
      </c>
      <c r="W87" s="25">
        <f t="shared" si="37"/>
        <v>0</v>
      </c>
    </row>
    <row r="88" s="4" customFormat="1" ht="27" customHeight="1" spans="1:23">
      <c r="A88" s="23" t="s">
        <v>189</v>
      </c>
      <c r="B88" s="32" t="s">
        <v>190</v>
      </c>
      <c r="C88" s="32" t="s">
        <v>190</v>
      </c>
      <c r="D88" s="32"/>
      <c r="E88" s="32"/>
      <c r="F88" s="25"/>
      <c r="G88" s="25"/>
      <c r="H88" s="33"/>
      <c r="I88" s="33"/>
      <c r="J88" s="48">
        <v>0.65</v>
      </c>
      <c r="K88" s="33">
        <v>0</v>
      </c>
      <c r="L88" s="25">
        <f t="shared" si="31"/>
        <v>0</v>
      </c>
      <c r="M88" s="25">
        <f t="shared" si="32"/>
        <v>0</v>
      </c>
      <c r="N88" s="25">
        <f t="shared" si="33"/>
        <v>0</v>
      </c>
      <c r="O88" s="25">
        <f t="shared" si="34"/>
        <v>0</v>
      </c>
      <c r="P88" s="25">
        <v>0</v>
      </c>
      <c r="Q88" s="25">
        <v>0</v>
      </c>
      <c r="R88" s="25">
        <v>0</v>
      </c>
      <c r="S88" s="33">
        <v>0</v>
      </c>
      <c r="T88" s="25">
        <v>0</v>
      </c>
      <c r="U88" s="25">
        <f t="shared" si="35"/>
        <v>0</v>
      </c>
      <c r="V88" s="25">
        <f t="shared" si="36"/>
        <v>0</v>
      </c>
      <c r="W88" s="25">
        <f t="shared" si="37"/>
        <v>0</v>
      </c>
    </row>
    <row r="89" s="4" customFormat="1" ht="27" customHeight="1" spans="1:23">
      <c r="A89" s="23" t="s">
        <v>191</v>
      </c>
      <c r="B89" s="32" t="s">
        <v>192</v>
      </c>
      <c r="C89" s="32" t="s">
        <v>192</v>
      </c>
      <c r="D89" s="32"/>
      <c r="E89" s="32"/>
      <c r="F89" s="25">
        <v>101</v>
      </c>
      <c r="G89" s="25">
        <v>12</v>
      </c>
      <c r="H89" s="33">
        <v>2</v>
      </c>
      <c r="I89" s="33"/>
      <c r="J89" s="48">
        <v>0.65</v>
      </c>
      <c r="K89" s="33">
        <v>127270</v>
      </c>
      <c r="L89" s="25">
        <f t="shared" si="31"/>
        <v>66885</v>
      </c>
      <c r="M89" s="25">
        <f t="shared" si="32"/>
        <v>197405</v>
      </c>
      <c r="N89" s="25">
        <f t="shared" si="33"/>
        <v>264290</v>
      </c>
      <c r="O89" s="25">
        <f t="shared" si="34"/>
        <v>264290</v>
      </c>
      <c r="P89" s="25">
        <v>264290</v>
      </c>
      <c r="Q89" s="25">
        <v>0</v>
      </c>
      <c r="R89" s="25">
        <v>264290</v>
      </c>
      <c r="S89" s="33">
        <v>264290</v>
      </c>
      <c r="T89" s="25">
        <v>0</v>
      </c>
      <c r="U89" s="25">
        <f t="shared" si="35"/>
        <v>0</v>
      </c>
      <c r="V89" s="25">
        <f t="shared" si="36"/>
        <v>0</v>
      </c>
      <c r="W89" s="25">
        <f t="shared" si="37"/>
        <v>0</v>
      </c>
    </row>
    <row r="90" s="4" customFormat="1" ht="27" customHeight="1" spans="1:23">
      <c r="A90" s="23" t="s">
        <v>193</v>
      </c>
      <c r="B90" s="32" t="s">
        <v>194</v>
      </c>
      <c r="C90" s="32" t="s">
        <v>194</v>
      </c>
      <c r="D90" s="32"/>
      <c r="E90" s="32"/>
      <c r="F90" s="25">
        <v>575</v>
      </c>
      <c r="G90" s="25">
        <v>20</v>
      </c>
      <c r="H90" s="33"/>
      <c r="I90" s="33"/>
      <c r="J90" s="48">
        <v>1</v>
      </c>
      <c r="K90" s="33">
        <v>857550</v>
      </c>
      <c r="L90" s="25">
        <f t="shared" si="31"/>
        <v>656950</v>
      </c>
      <c r="M90" s="25">
        <f t="shared" si="32"/>
        <v>1514500</v>
      </c>
      <c r="N90" s="25">
        <f t="shared" si="33"/>
        <v>2171450</v>
      </c>
      <c r="O90" s="25">
        <f t="shared" si="34"/>
        <v>2171450</v>
      </c>
      <c r="P90" s="25">
        <v>2171450</v>
      </c>
      <c r="Q90" s="25">
        <v>0</v>
      </c>
      <c r="R90" s="25">
        <v>2171450</v>
      </c>
      <c r="S90" s="33">
        <v>2171450</v>
      </c>
      <c r="T90" s="25">
        <v>0</v>
      </c>
      <c r="U90" s="25">
        <f t="shared" si="35"/>
        <v>0</v>
      </c>
      <c r="V90" s="25">
        <f t="shared" si="36"/>
        <v>0</v>
      </c>
      <c r="W90" s="25">
        <f t="shared" si="37"/>
        <v>0</v>
      </c>
    </row>
    <row r="91" s="4" customFormat="1" ht="27" customHeight="1" spans="1:23">
      <c r="A91" s="23" t="s">
        <v>195</v>
      </c>
      <c r="B91" s="32" t="s">
        <v>196</v>
      </c>
      <c r="C91" s="32" t="s">
        <v>196</v>
      </c>
      <c r="D91" s="32"/>
      <c r="E91" s="32"/>
      <c r="F91" s="25">
        <v>244</v>
      </c>
      <c r="G91" s="25">
        <v>5</v>
      </c>
      <c r="H91" s="33"/>
      <c r="I91" s="33"/>
      <c r="J91" s="48">
        <v>0.85</v>
      </c>
      <c r="K91" s="33">
        <v>326528</v>
      </c>
      <c r="L91" s="25">
        <f t="shared" si="31"/>
        <v>208335</v>
      </c>
      <c r="M91" s="25">
        <f t="shared" si="32"/>
        <v>534863</v>
      </c>
      <c r="N91" s="25">
        <f t="shared" si="33"/>
        <v>743198</v>
      </c>
      <c r="O91" s="25">
        <f t="shared" si="34"/>
        <v>743198</v>
      </c>
      <c r="P91" s="25">
        <v>743198</v>
      </c>
      <c r="Q91" s="25">
        <v>0</v>
      </c>
      <c r="R91" s="25">
        <v>743198</v>
      </c>
      <c r="S91" s="33">
        <v>743198</v>
      </c>
      <c r="T91" s="25">
        <v>0</v>
      </c>
      <c r="U91" s="25">
        <f t="shared" si="35"/>
        <v>0</v>
      </c>
      <c r="V91" s="25">
        <f t="shared" si="36"/>
        <v>0</v>
      </c>
      <c r="W91" s="25">
        <f t="shared" si="37"/>
        <v>0</v>
      </c>
    </row>
    <row r="92" s="4" customFormat="1" ht="27" customHeight="1" spans="1:23">
      <c r="A92" s="23" t="s">
        <v>191</v>
      </c>
      <c r="B92" s="32" t="s">
        <v>192</v>
      </c>
      <c r="C92" s="28" t="s">
        <v>197</v>
      </c>
      <c r="D92" s="28"/>
      <c r="E92" s="28"/>
      <c r="F92" s="25">
        <v>4</v>
      </c>
      <c r="G92" s="25">
        <v>1</v>
      </c>
      <c r="H92" s="29"/>
      <c r="I92" s="29"/>
      <c r="J92" s="46">
        <v>0.65</v>
      </c>
      <c r="K92" s="29">
        <v>19500</v>
      </c>
      <c r="L92" s="25">
        <f t="shared" si="31"/>
        <v>-10498</v>
      </c>
      <c r="M92" s="25">
        <f t="shared" si="32"/>
        <v>9003</v>
      </c>
      <c r="N92" s="25">
        <f t="shared" si="33"/>
        <v>0</v>
      </c>
      <c r="O92" s="25">
        <f t="shared" si="34"/>
        <v>0</v>
      </c>
      <c r="P92" s="25">
        <v>0</v>
      </c>
      <c r="Q92" s="25">
        <v>0</v>
      </c>
      <c r="R92" s="25">
        <v>0</v>
      </c>
      <c r="S92" s="29">
        <v>0</v>
      </c>
      <c r="T92" s="25">
        <v>0</v>
      </c>
      <c r="U92" s="25">
        <f t="shared" si="35"/>
        <v>0</v>
      </c>
      <c r="V92" s="25">
        <f t="shared" si="36"/>
        <v>0</v>
      </c>
      <c r="W92" s="25">
        <f t="shared" si="37"/>
        <v>0</v>
      </c>
    </row>
    <row r="93" s="4" customFormat="1" ht="27" customHeight="1" spans="1:23">
      <c r="A93" s="23" t="s">
        <v>189</v>
      </c>
      <c r="B93" s="32" t="s">
        <v>190</v>
      </c>
      <c r="C93" s="28" t="s">
        <v>198</v>
      </c>
      <c r="D93" s="28"/>
      <c r="E93" s="28"/>
      <c r="F93" s="25">
        <v>7</v>
      </c>
      <c r="G93" s="25">
        <v>1</v>
      </c>
      <c r="H93" s="29"/>
      <c r="I93" s="29"/>
      <c r="J93" s="46">
        <v>0.65</v>
      </c>
      <c r="K93" s="29">
        <v>27625</v>
      </c>
      <c r="L93" s="25">
        <f t="shared" si="31"/>
        <v>-13748</v>
      </c>
      <c r="M93" s="25">
        <f t="shared" si="32"/>
        <v>13878</v>
      </c>
      <c r="N93" s="25">
        <f t="shared" si="33"/>
        <v>130</v>
      </c>
      <c r="O93" s="25">
        <f t="shared" si="34"/>
        <v>130</v>
      </c>
      <c r="P93" s="25">
        <v>0</v>
      </c>
      <c r="Q93" s="25">
        <v>130</v>
      </c>
      <c r="R93" s="25">
        <v>130</v>
      </c>
      <c r="S93" s="29">
        <v>0</v>
      </c>
      <c r="T93" s="25">
        <v>130</v>
      </c>
      <c r="U93" s="25">
        <f t="shared" si="35"/>
        <v>0</v>
      </c>
      <c r="V93" s="25">
        <f t="shared" si="36"/>
        <v>0</v>
      </c>
      <c r="W93" s="25">
        <f t="shared" si="37"/>
        <v>0</v>
      </c>
    </row>
    <row r="94" s="3" customFormat="1" ht="27" customHeight="1" spans="1:24">
      <c r="A94" s="20" t="s">
        <v>199</v>
      </c>
      <c r="B94" s="30" t="s">
        <v>200</v>
      </c>
      <c r="C94" s="30" t="s">
        <v>200</v>
      </c>
      <c r="D94" s="30"/>
      <c r="E94" s="30"/>
      <c r="F94" s="31">
        <f>F95</f>
        <v>297</v>
      </c>
      <c r="G94" s="31">
        <f>G95</f>
        <v>10</v>
      </c>
      <c r="H94" s="31">
        <f>H95</f>
        <v>0</v>
      </c>
      <c r="I94" s="31">
        <f>I95</f>
        <v>0</v>
      </c>
      <c r="J94" s="47"/>
      <c r="K94" s="31">
        <f>K95</f>
        <v>325358</v>
      </c>
      <c r="L94" s="31">
        <f>L95</f>
        <v>182292</v>
      </c>
      <c r="M94" s="31">
        <f>M95</f>
        <v>507650</v>
      </c>
      <c r="N94" s="31">
        <f>N95</f>
        <v>689942</v>
      </c>
      <c r="O94" s="31">
        <f t="shared" ref="O94:W94" si="43">O95</f>
        <v>689942</v>
      </c>
      <c r="P94" s="31">
        <f t="shared" si="43"/>
        <v>689942</v>
      </c>
      <c r="Q94" s="31">
        <f t="shared" si="43"/>
        <v>0</v>
      </c>
      <c r="R94" s="31">
        <f t="shared" si="43"/>
        <v>689942</v>
      </c>
      <c r="S94" s="31">
        <f t="shared" si="43"/>
        <v>689942</v>
      </c>
      <c r="T94" s="31">
        <f t="shared" si="43"/>
        <v>0</v>
      </c>
      <c r="U94" s="31">
        <f t="shared" si="43"/>
        <v>0</v>
      </c>
      <c r="V94" s="31">
        <f t="shared" si="43"/>
        <v>0</v>
      </c>
      <c r="W94" s="31">
        <f t="shared" si="43"/>
        <v>0</v>
      </c>
      <c r="X94" s="4"/>
    </row>
    <row r="95" s="4" customFormat="1" ht="27" customHeight="1" spans="1:23">
      <c r="A95" s="23" t="s">
        <v>199</v>
      </c>
      <c r="B95" s="32" t="s">
        <v>200</v>
      </c>
      <c r="C95" s="32" t="s">
        <v>200</v>
      </c>
      <c r="D95" s="32"/>
      <c r="E95" s="32"/>
      <c r="F95" s="25">
        <v>297</v>
      </c>
      <c r="G95" s="25">
        <v>10</v>
      </c>
      <c r="H95" s="33"/>
      <c r="I95" s="33"/>
      <c r="J95" s="48">
        <v>0.65</v>
      </c>
      <c r="K95" s="33">
        <v>325358</v>
      </c>
      <c r="L95" s="25">
        <f t="shared" si="31"/>
        <v>182292</v>
      </c>
      <c r="M95" s="25">
        <f t="shared" si="32"/>
        <v>507650</v>
      </c>
      <c r="N95" s="25">
        <f t="shared" si="33"/>
        <v>689942</v>
      </c>
      <c r="O95" s="25">
        <f t="shared" si="34"/>
        <v>689942</v>
      </c>
      <c r="P95" s="25">
        <v>689942</v>
      </c>
      <c r="Q95" s="25">
        <v>0</v>
      </c>
      <c r="R95" s="25">
        <v>689942</v>
      </c>
      <c r="S95" s="33">
        <v>689942</v>
      </c>
      <c r="T95" s="25">
        <v>0</v>
      </c>
      <c r="U95" s="25">
        <f t="shared" si="35"/>
        <v>0</v>
      </c>
      <c r="V95" s="25">
        <f t="shared" si="36"/>
        <v>0</v>
      </c>
      <c r="W95" s="25">
        <f t="shared" si="37"/>
        <v>0</v>
      </c>
    </row>
    <row r="96" s="3" customFormat="1" ht="27" customHeight="1" spans="1:24">
      <c r="A96" s="20" t="s">
        <v>201</v>
      </c>
      <c r="B96" s="26" t="s">
        <v>202</v>
      </c>
      <c r="C96" s="26" t="s">
        <v>202</v>
      </c>
      <c r="D96" s="26"/>
      <c r="E96" s="26"/>
      <c r="F96" s="27">
        <f>SUM(F97:F98)</f>
        <v>242</v>
      </c>
      <c r="G96" s="27">
        <f>SUM(G97:G98)</f>
        <v>16</v>
      </c>
      <c r="H96" s="27">
        <f>SUM(H97:H98)</f>
        <v>0</v>
      </c>
      <c r="I96" s="27">
        <f>SUM(I97:I98)</f>
        <v>0</v>
      </c>
      <c r="J96" s="45"/>
      <c r="K96" s="27">
        <f>SUM(K97:K98)</f>
        <v>453588</v>
      </c>
      <c r="L96" s="27">
        <f>SUM(L97:L98)</f>
        <v>181797</v>
      </c>
      <c r="M96" s="27">
        <f>SUM(M97:M98)</f>
        <v>635385</v>
      </c>
      <c r="N96" s="27">
        <f>SUM(N97:N98)</f>
        <v>817182</v>
      </c>
      <c r="O96" s="27">
        <f t="shared" ref="O96:W96" si="44">SUM(O97:O98)</f>
        <v>817182</v>
      </c>
      <c r="P96" s="27">
        <f t="shared" si="44"/>
        <v>0</v>
      </c>
      <c r="Q96" s="27">
        <f t="shared" si="44"/>
        <v>817182</v>
      </c>
      <c r="R96" s="27">
        <f t="shared" si="44"/>
        <v>817182</v>
      </c>
      <c r="S96" s="27">
        <f t="shared" si="44"/>
        <v>0</v>
      </c>
      <c r="T96" s="27">
        <f t="shared" si="44"/>
        <v>817182</v>
      </c>
      <c r="U96" s="27">
        <f t="shared" si="44"/>
        <v>0</v>
      </c>
      <c r="V96" s="27">
        <f t="shared" si="44"/>
        <v>0</v>
      </c>
      <c r="W96" s="27">
        <f t="shared" si="44"/>
        <v>0</v>
      </c>
      <c r="X96" s="4"/>
    </row>
    <row r="97" s="4" customFormat="1" ht="27" customHeight="1" spans="1:23">
      <c r="A97" s="23" t="s">
        <v>203</v>
      </c>
      <c r="B97" s="28" t="s">
        <v>204</v>
      </c>
      <c r="C97" s="28" t="s">
        <v>205</v>
      </c>
      <c r="D97" s="28"/>
      <c r="E97" s="28"/>
      <c r="F97" s="25">
        <v>74</v>
      </c>
      <c r="G97" s="25">
        <v>6</v>
      </c>
      <c r="H97" s="29"/>
      <c r="I97" s="29"/>
      <c r="J97" s="46">
        <v>0.85</v>
      </c>
      <c r="K97" s="29">
        <v>141738</v>
      </c>
      <c r="L97" s="25">
        <f t="shared" si="31"/>
        <v>35147</v>
      </c>
      <c r="M97" s="25">
        <f t="shared" si="32"/>
        <v>176885</v>
      </c>
      <c r="N97" s="25">
        <f t="shared" si="33"/>
        <v>212032</v>
      </c>
      <c r="O97" s="25">
        <f t="shared" si="34"/>
        <v>212032</v>
      </c>
      <c r="P97" s="25">
        <v>0</v>
      </c>
      <c r="Q97" s="25">
        <v>212032</v>
      </c>
      <c r="R97" s="25">
        <v>212032</v>
      </c>
      <c r="S97" s="25"/>
      <c r="T97" s="25">
        <v>212032</v>
      </c>
      <c r="U97" s="25">
        <f t="shared" si="35"/>
        <v>0</v>
      </c>
      <c r="V97" s="25">
        <f t="shared" si="36"/>
        <v>0</v>
      </c>
      <c r="W97" s="25">
        <f t="shared" si="37"/>
        <v>0</v>
      </c>
    </row>
    <row r="98" s="4" customFormat="1" ht="27" customHeight="1" spans="1:23">
      <c r="A98" s="23" t="s">
        <v>206</v>
      </c>
      <c r="B98" s="28" t="s">
        <v>207</v>
      </c>
      <c r="C98" s="28" t="s">
        <v>207</v>
      </c>
      <c r="D98" s="28"/>
      <c r="E98" s="28"/>
      <c r="F98" s="25">
        <v>168</v>
      </c>
      <c r="G98" s="25">
        <v>10</v>
      </c>
      <c r="H98" s="29"/>
      <c r="I98" s="29"/>
      <c r="J98" s="46">
        <v>1</v>
      </c>
      <c r="K98" s="29">
        <v>311850</v>
      </c>
      <c r="L98" s="25">
        <f t="shared" si="31"/>
        <v>146650</v>
      </c>
      <c r="M98" s="25">
        <f t="shared" si="32"/>
        <v>458500</v>
      </c>
      <c r="N98" s="25">
        <f t="shared" si="33"/>
        <v>605150</v>
      </c>
      <c r="O98" s="25">
        <f t="shared" si="34"/>
        <v>605150</v>
      </c>
      <c r="P98" s="25">
        <v>0</v>
      </c>
      <c r="Q98" s="25">
        <v>605150</v>
      </c>
      <c r="R98" s="25">
        <v>605150</v>
      </c>
      <c r="S98" s="29"/>
      <c r="T98" s="25">
        <v>605150</v>
      </c>
      <c r="U98" s="25">
        <f t="shared" si="35"/>
        <v>0</v>
      </c>
      <c r="V98" s="25">
        <f t="shared" si="36"/>
        <v>0</v>
      </c>
      <c r="W98" s="25">
        <f t="shared" si="37"/>
        <v>0</v>
      </c>
    </row>
    <row r="99" s="3" customFormat="1" ht="27" customHeight="1" spans="1:24">
      <c r="A99" s="20" t="s">
        <v>208</v>
      </c>
      <c r="B99" s="30" t="s">
        <v>209</v>
      </c>
      <c r="C99" s="30" t="s">
        <v>209</v>
      </c>
      <c r="D99" s="30"/>
      <c r="E99" s="30"/>
      <c r="F99" s="27">
        <f>SUM(F100:F101)</f>
        <v>781</v>
      </c>
      <c r="G99" s="27">
        <f>SUM(G100:G101)</f>
        <v>14</v>
      </c>
      <c r="H99" s="27">
        <f>SUM(H100:H101)</f>
        <v>0</v>
      </c>
      <c r="I99" s="27">
        <f>SUM(I100:I101)</f>
        <v>0</v>
      </c>
      <c r="J99" s="45"/>
      <c r="K99" s="27">
        <f>SUM(K100:K101)</f>
        <v>1276200</v>
      </c>
      <c r="L99" s="27">
        <f>SUM(L100:L101)</f>
        <v>730200</v>
      </c>
      <c r="M99" s="27">
        <f>SUM(M100:M101)</f>
        <v>2006400</v>
      </c>
      <c r="N99" s="27">
        <f>SUM(N100:N101)</f>
        <v>2736600</v>
      </c>
      <c r="O99" s="27">
        <f t="shared" ref="O99:W99" si="45">SUM(O100:O101)</f>
        <v>2736600</v>
      </c>
      <c r="P99" s="27">
        <f t="shared" si="45"/>
        <v>2596400</v>
      </c>
      <c r="Q99" s="27">
        <f t="shared" si="45"/>
        <v>140200</v>
      </c>
      <c r="R99" s="27">
        <f t="shared" si="45"/>
        <v>2736600</v>
      </c>
      <c r="S99" s="27">
        <f t="shared" si="45"/>
        <v>2596400</v>
      </c>
      <c r="T99" s="27">
        <f t="shared" si="45"/>
        <v>140200</v>
      </c>
      <c r="U99" s="27">
        <f t="shared" si="45"/>
        <v>0</v>
      </c>
      <c r="V99" s="27">
        <f t="shared" si="45"/>
        <v>0</v>
      </c>
      <c r="W99" s="27">
        <f t="shared" si="45"/>
        <v>0</v>
      </c>
      <c r="X99" s="4"/>
    </row>
    <row r="100" s="4" customFormat="1" ht="27" customHeight="1" spans="1:23">
      <c r="A100" s="23" t="s">
        <v>208</v>
      </c>
      <c r="B100" s="32" t="s">
        <v>209</v>
      </c>
      <c r="C100" s="32" t="s">
        <v>209</v>
      </c>
      <c r="D100" s="32"/>
      <c r="E100" s="32"/>
      <c r="F100" s="25">
        <v>743</v>
      </c>
      <c r="G100" s="25">
        <v>12</v>
      </c>
      <c r="H100" s="33"/>
      <c r="I100" s="33"/>
      <c r="J100" s="48">
        <v>1</v>
      </c>
      <c r="K100" s="33">
        <v>1211000</v>
      </c>
      <c r="L100" s="25">
        <f t="shared" si="31"/>
        <v>692700</v>
      </c>
      <c r="M100" s="25">
        <f t="shared" si="32"/>
        <v>1903700</v>
      </c>
      <c r="N100" s="25">
        <f t="shared" si="33"/>
        <v>2596400</v>
      </c>
      <c r="O100" s="25">
        <f t="shared" si="34"/>
        <v>2596400</v>
      </c>
      <c r="P100" s="25">
        <v>2596400</v>
      </c>
      <c r="Q100" s="25">
        <v>0</v>
      </c>
      <c r="R100" s="25">
        <v>2596400</v>
      </c>
      <c r="S100" s="33">
        <v>2596400</v>
      </c>
      <c r="T100" s="25">
        <v>0</v>
      </c>
      <c r="U100" s="25">
        <f t="shared" si="35"/>
        <v>0</v>
      </c>
      <c r="V100" s="25">
        <f t="shared" si="36"/>
        <v>0</v>
      </c>
      <c r="W100" s="25">
        <f t="shared" si="37"/>
        <v>0</v>
      </c>
    </row>
    <row r="101" s="4" customFormat="1" ht="27" customHeight="1" spans="1:23">
      <c r="A101" s="23" t="s">
        <v>208</v>
      </c>
      <c r="B101" s="32" t="s">
        <v>209</v>
      </c>
      <c r="C101" s="28" t="s">
        <v>210</v>
      </c>
      <c r="D101" s="28"/>
      <c r="E101" s="28"/>
      <c r="F101" s="25">
        <v>38</v>
      </c>
      <c r="G101" s="25">
        <v>2</v>
      </c>
      <c r="H101" s="29"/>
      <c r="I101" s="29"/>
      <c r="J101" s="46">
        <v>1</v>
      </c>
      <c r="K101" s="29">
        <v>65200</v>
      </c>
      <c r="L101" s="25">
        <f t="shared" si="31"/>
        <v>37500</v>
      </c>
      <c r="M101" s="25">
        <f t="shared" si="32"/>
        <v>102700</v>
      </c>
      <c r="N101" s="25">
        <f t="shared" si="33"/>
        <v>140200</v>
      </c>
      <c r="O101" s="25">
        <f t="shared" si="34"/>
        <v>140200</v>
      </c>
      <c r="P101" s="25">
        <v>0</v>
      </c>
      <c r="Q101" s="25">
        <v>140200</v>
      </c>
      <c r="R101" s="25">
        <v>140200</v>
      </c>
      <c r="S101" s="29">
        <v>0</v>
      </c>
      <c r="T101" s="25">
        <v>140200</v>
      </c>
      <c r="U101" s="25">
        <f t="shared" si="35"/>
        <v>0</v>
      </c>
      <c r="V101" s="25">
        <f t="shared" si="36"/>
        <v>0</v>
      </c>
      <c r="W101" s="25">
        <f t="shared" si="37"/>
        <v>0</v>
      </c>
    </row>
    <row r="102" s="3" customFormat="1" ht="27" customHeight="1" spans="1:24">
      <c r="A102" s="20" t="s">
        <v>211</v>
      </c>
      <c r="B102" s="26" t="s">
        <v>212</v>
      </c>
      <c r="C102" s="26" t="s">
        <v>212</v>
      </c>
      <c r="D102" s="26"/>
      <c r="E102" s="26"/>
      <c r="F102" s="27">
        <f>SUM(F103:F104)</f>
        <v>948</v>
      </c>
      <c r="G102" s="27">
        <f>SUM(G103:G104)</f>
        <v>24</v>
      </c>
      <c r="H102" s="27">
        <f>SUM(H103:H104)</f>
        <v>0</v>
      </c>
      <c r="I102" s="27">
        <f>SUM(I103:I104)</f>
        <v>0</v>
      </c>
      <c r="J102" s="45"/>
      <c r="K102" s="27">
        <f>SUM(K103:K104)</f>
        <v>1986250</v>
      </c>
      <c r="L102" s="27">
        <f>SUM(L103:L104)</f>
        <v>476150</v>
      </c>
      <c r="M102" s="27">
        <f>SUM(M103:M104)</f>
        <v>2462400</v>
      </c>
      <c r="N102" s="27">
        <f>SUM(N103:N104)</f>
        <v>2938550</v>
      </c>
      <c r="O102" s="27">
        <f t="shared" ref="O102:W102" si="46">SUM(O103:O104)</f>
        <v>2938550</v>
      </c>
      <c r="P102" s="27">
        <f t="shared" si="46"/>
        <v>308407</v>
      </c>
      <c r="Q102" s="27">
        <f t="shared" si="46"/>
        <v>2630143</v>
      </c>
      <c r="R102" s="27">
        <f t="shared" si="46"/>
        <v>2938550</v>
      </c>
      <c r="S102" s="27">
        <f t="shared" si="46"/>
        <v>308407</v>
      </c>
      <c r="T102" s="27">
        <f t="shared" si="46"/>
        <v>2630143</v>
      </c>
      <c r="U102" s="27">
        <f t="shared" si="46"/>
        <v>0</v>
      </c>
      <c r="V102" s="27">
        <f t="shared" si="46"/>
        <v>0</v>
      </c>
      <c r="W102" s="27">
        <f t="shared" si="46"/>
        <v>0</v>
      </c>
      <c r="X102" s="4"/>
    </row>
    <row r="103" s="4" customFormat="1" ht="27" customHeight="1" spans="1:23">
      <c r="A103" s="23" t="s">
        <v>211</v>
      </c>
      <c r="B103" s="28" t="s">
        <v>212</v>
      </c>
      <c r="C103" s="28" t="s">
        <v>212</v>
      </c>
      <c r="D103" s="28"/>
      <c r="E103" s="28"/>
      <c r="F103" s="25">
        <v>936</v>
      </c>
      <c r="G103" s="25">
        <v>24</v>
      </c>
      <c r="H103" s="29"/>
      <c r="I103" s="29"/>
      <c r="J103" s="46">
        <v>1</v>
      </c>
      <c r="K103" s="29">
        <v>1963750</v>
      </c>
      <c r="L103" s="25">
        <f t="shared" si="31"/>
        <v>468650</v>
      </c>
      <c r="M103" s="25">
        <f t="shared" si="32"/>
        <v>2432400</v>
      </c>
      <c r="N103" s="25">
        <f t="shared" si="33"/>
        <v>2901050</v>
      </c>
      <c r="O103" s="25">
        <f t="shared" si="34"/>
        <v>2901050</v>
      </c>
      <c r="P103" s="25">
        <v>308407</v>
      </c>
      <c r="Q103" s="25">
        <v>2592643</v>
      </c>
      <c r="R103" s="25">
        <v>2901050</v>
      </c>
      <c r="S103" s="29">
        <v>308407</v>
      </c>
      <c r="T103" s="25">
        <v>2592643</v>
      </c>
      <c r="U103" s="25">
        <f t="shared" si="35"/>
        <v>0</v>
      </c>
      <c r="V103" s="25">
        <f t="shared" si="36"/>
        <v>0</v>
      </c>
      <c r="W103" s="25">
        <f t="shared" si="37"/>
        <v>0</v>
      </c>
    </row>
    <row r="104" s="4" customFormat="1" ht="27" customHeight="1" spans="1:23">
      <c r="A104" s="23" t="s">
        <v>211</v>
      </c>
      <c r="B104" s="28" t="s">
        <v>212</v>
      </c>
      <c r="C104" s="28" t="s">
        <v>213</v>
      </c>
      <c r="D104" s="28"/>
      <c r="E104" s="28"/>
      <c r="F104" s="25">
        <v>12</v>
      </c>
      <c r="G104" s="25">
        <v>0</v>
      </c>
      <c r="H104" s="29"/>
      <c r="I104" s="29"/>
      <c r="J104" s="46">
        <v>1</v>
      </c>
      <c r="K104" s="29">
        <v>22500</v>
      </c>
      <c r="L104" s="25">
        <f t="shared" si="31"/>
        <v>7500</v>
      </c>
      <c r="M104" s="25">
        <f t="shared" si="32"/>
        <v>30000</v>
      </c>
      <c r="N104" s="25">
        <f t="shared" si="33"/>
        <v>37500</v>
      </c>
      <c r="O104" s="25">
        <f t="shared" si="34"/>
        <v>37500</v>
      </c>
      <c r="P104" s="25">
        <v>0</v>
      </c>
      <c r="Q104" s="25">
        <v>37500</v>
      </c>
      <c r="R104" s="25">
        <v>37500</v>
      </c>
      <c r="S104" s="25">
        <v>0</v>
      </c>
      <c r="T104" s="25">
        <v>37500</v>
      </c>
      <c r="U104" s="25">
        <f t="shared" si="35"/>
        <v>0</v>
      </c>
      <c r="V104" s="25">
        <f t="shared" si="36"/>
        <v>0</v>
      </c>
      <c r="W104" s="25">
        <f t="shared" si="37"/>
        <v>0</v>
      </c>
    </row>
    <row r="105" s="3" customFormat="1" ht="27" customHeight="1" spans="1:24">
      <c r="A105" s="20" t="s">
        <v>214</v>
      </c>
      <c r="B105" s="26" t="s">
        <v>215</v>
      </c>
      <c r="C105" s="26" t="s">
        <v>215</v>
      </c>
      <c r="D105" s="26"/>
      <c r="E105" s="26"/>
      <c r="F105" s="27">
        <f>F106</f>
        <v>215</v>
      </c>
      <c r="G105" s="27">
        <f>G106</f>
        <v>5</v>
      </c>
      <c r="H105" s="27">
        <f>H106</f>
        <v>0</v>
      </c>
      <c r="I105" s="27">
        <f>I106</f>
        <v>0</v>
      </c>
      <c r="J105" s="45"/>
      <c r="K105" s="27">
        <f>K106</f>
        <v>544350</v>
      </c>
      <c r="L105" s="27">
        <f>L106</f>
        <v>12400</v>
      </c>
      <c r="M105" s="27">
        <f>M106</f>
        <v>556750</v>
      </c>
      <c r="N105" s="27">
        <f>N106</f>
        <v>569150</v>
      </c>
      <c r="O105" s="27">
        <f t="shared" ref="O105:W105" si="47">O106</f>
        <v>569150</v>
      </c>
      <c r="P105" s="27">
        <f t="shared" si="47"/>
        <v>0</v>
      </c>
      <c r="Q105" s="27">
        <f t="shared" si="47"/>
        <v>569150</v>
      </c>
      <c r="R105" s="27">
        <f t="shared" si="47"/>
        <v>569150</v>
      </c>
      <c r="S105" s="27">
        <f t="shared" si="47"/>
        <v>0</v>
      </c>
      <c r="T105" s="27">
        <f t="shared" si="47"/>
        <v>569150</v>
      </c>
      <c r="U105" s="27">
        <f t="shared" si="47"/>
        <v>0</v>
      </c>
      <c r="V105" s="27">
        <f t="shared" si="47"/>
        <v>0</v>
      </c>
      <c r="W105" s="27">
        <f t="shared" si="47"/>
        <v>0</v>
      </c>
      <c r="X105" s="4"/>
    </row>
    <row r="106" s="4" customFormat="1" ht="27" customHeight="1" spans="1:23">
      <c r="A106" s="23" t="s">
        <v>214</v>
      </c>
      <c r="B106" s="28" t="s">
        <v>215</v>
      </c>
      <c r="C106" s="28" t="s">
        <v>215</v>
      </c>
      <c r="D106" s="28"/>
      <c r="E106" s="28"/>
      <c r="F106" s="25">
        <v>215</v>
      </c>
      <c r="G106" s="25">
        <v>5</v>
      </c>
      <c r="H106" s="29"/>
      <c r="I106" s="29"/>
      <c r="J106" s="46">
        <v>1</v>
      </c>
      <c r="K106" s="29">
        <v>544350</v>
      </c>
      <c r="L106" s="25">
        <f t="shared" ref="L106:L137" si="48">ROUND((F106*2500+G106*3850)*J106-K106,0)</f>
        <v>12400</v>
      </c>
      <c r="M106" s="25">
        <f t="shared" ref="M106:M137" si="49">ROUND((F106*2500+G106*3850+H106*2500+I106*3850)*J106,0)</f>
        <v>556750</v>
      </c>
      <c r="N106" s="25">
        <f t="shared" ref="N106:N137" si="50">IF(ROUND(M106+L106,0)&lt;0,0,ROUND(M106+L106,0))</f>
        <v>569150</v>
      </c>
      <c r="O106" s="25">
        <f t="shared" ref="O106:O137" si="51">P106+Q106</f>
        <v>569150</v>
      </c>
      <c r="P106" s="25">
        <v>0</v>
      </c>
      <c r="Q106" s="25">
        <v>569150</v>
      </c>
      <c r="R106" s="25">
        <v>569150</v>
      </c>
      <c r="S106" s="25">
        <v>0</v>
      </c>
      <c r="T106" s="25">
        <v>569150</v>
      </c>
      <c r="U106" s="25">
        <f t="shared" ref="U106:U137" si="52">O106-R106</f>
        <v>0</v>
      </c>
      <c r="V106" s="25">
        <f t="shared" ref="V106:V137" si="53">P106-S106</f>
        <v>0</v>
      </c>
      <c r="W106" s="25">
        <f t="shared" ref="W106:W137" si="54">Q106-T106</f>
        <v>0</v>
      </c>
    </row>
    <row r="107" s="3" customFormat="1" ht="27" customHeight="1" spans="1:24">
      <c r="A107" s="20" t="s">
        <v>216</v>
      </c>
      <c r="B107" s="26" t="s">
        <v>217</v>
      </c>
      <c r="C107" s="26" t="s">
        <v>217</v>
      </c>
      <c r="D107" s="26"/>
      <c r="E107" s="26"/>
      <c r="F107" s="31">
        <f>F108</f>
        <v>166</v>
      </c>
      <c r="G107" s="31">
        <f>G108</f>
        <v>5</v>
      </c>
      <c r="H107" s="31">
        <f>H108</f>
        <v>0</v>
      </c>
      <c r="I107" s="31">
        <f>I108</f>
        <v>0</v>
      </c>
      <c r="J107" s="47"/>
      <c r="K107" s="31">
        <f>K108</f>
        <v>266745</v>
      </c>
      <c r="L107" s="31">
        <f>L108</f>
        <v>-136470</v>
      </c>
      <c r="M107" s="31">
        <f>M108</f>
        <v>130275</v>
      </c>
      <c r="N107" s="31">
        <f>N108</f>
        <v>0</v>
      </c>
      <c r="O107" s="31">
        <f t="shared" ref="O107:W107" si="55">O108</f>
        <v>0</v>
      </c>
      <c r="P107" s="31">
        <f t="shared" si="55"/>
        <v>0</v>
      </c>
      <c r="Q107" s="31">
        <f t="shared" si="55"/>
        <v>0</v>
      </c>
      <c r="R107" s="31">
        <f t="shared" si="55"/>
        <v>0</v>
      </c>
      <c r="S107" s="31">
        <f t="shared" si="55"/>
        <v>0</v>
      </c>
      <c r="T107" s="31">
        <f t="shared" si="55"/>
        <v>0</v>
      </c>
      <c r="U107" s="31">
        <f t="shared" si="55"/>
        <v>0</v>
      </c>
      <c r="V107" s="31">
        <f t="shared" si="55"/>
        <v>0</v>
      </c>
      <c r="W107" s="31">
        <f t="shared" si="55"/>
        <v>0</v>
      </c>
      <c r="X107" s="4"/>
    </row>
    <row r="108" s="4" customFormat="1" ht="27" customHeight="1" spans="1:23">
      <c r="A108" s="23" t="s">
        <v>216</v>
      </c>
      <c r="B108" s="28" t="s">
        <v>217</v>
      </c>
      <c r="C108" s="28" t="s">
        <v>217</v>
      </c>
      <c r="D108" s="28"/>
      <c r="E108" s="28"/>
      <c r="F108" s="25">
        <v>166</v>
      </c>
      <c r="G108" s="25">
        <v>5</v>
      </c>
      <c r="H108" s="29"/>
      <c r="I108" s="29"/>
      <c r="J108" s="46">
        <v>0.3</v>
      </c>
      <c r="K108" s="29">
        <v>266745</v>
      </c>
      <c r="L108" s="25">
        <f t="shared" si="48"/>
        <v>-136470</v>
      </c>
      <c r="M108" s="25">
        <f t="shared" si="49"/>
        <v>130275</v>
      </c>
      <c r="N108" s="25">
        <f t="shared" si="50"/>
        <v>0</v>
      </c>
      <c r="O108" s="25">
        <f t="shared" si="51"/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f t="shared" si="52"/>
        <v>0</v>
      </c>
      <c r="V108" s="25">
        <f t="shared" si="53"/>
        <v>0</v>
      </c>
      <c r="W108" s="25">
        <f t="shared" si="54"/>
        <v>0</v>
      </c>
    </row>
    <row r="109" s="3" customFormat="1" ht="27" customHeight="1" spans="1:24">
      <c r="A109" s="20" t="s">
        <v>218</v>
      </c>
      <c r="B109" s="26" t="s">
        <v>219</v>
      </c>
      <c r="C109" s="26" t="s">
        <v>219</v>
      </c>
      <c r="D109" s="26"/>
      <c r="E109" s="26"/>
      <c r="F109" s="31">
        <f>F110</f>
        <v>180</v>
      </c>
      <c r="G109" s="31">
        <f>G110</f>
        <v>84</v>
      </c>
      <c r="H109" s="31">
        <f>H110</f>
        <v>0</v>
      </c>
      <c r="I109" s="31">
        <f>I110</f>
        <v>0</v>
      </c>
      <c r="J109" s="47"/>
      <c r="K109" s="31">
        <f>K110</f>
        <v>173700</v>
      </c>
      <c r="L109" s="31">
        <f>L110</f>
        <v>58320</v>
      </c>
      <c r="M109" s="31">
        <f>M110</f>
        <v>232020</v>
      </c>
      <c r="N109" s="31">
        <f>N110</f>
        <v>290340</v>
      </c>
      <c r="O109" s="31">
        <f t="shared" ref="O109:W109" si="56">O110</f>
        <v>290340</v>
      </c>
      <c r="P109" s="31">
        <f t="shared" si="56"/>
        <v>0</v>
      </c>
      <c r="Q109" s="31">
        <f t="shared" si="56"/>
        <v>290340</v>
      </c>
      <c r="R109" s="31">
        <f t="shared" si="56"/>
        <v>290340</v>
      </c>
      <c r="S109" s="31">
        <f t="shared" si="56"/>
        <v>0</v>
      </c>
      <c r="T109" s="31">
        <f t="shared" si="56"/>
        <v>290340</v>
      </c>
      <c r="U109" s="31">
        <f t="shared" si="56"/>
        <v>0</v>
      </c>
      <c r="V109" s="31">
        <f t="shared" si="56"/>
        <v>0</v>
      </c>
      <c r="W109" s="31">
        <f t="shared" si="56"/>
        <v>0</v>
      </c>
      <c r="X109" s="4"/>
    </row>
    <row r="110" s="4" customFormat="1" ht="27" customHeight="1" spans="1:23">
      <c r="A110" s="23" t="s">
        <v>218</v>
      </c>
      <c r="B110" s="28" t="s">
        <v>219</v>
      </c>
      <c r="C110" s="28" t="s">
        <v>219</v>
      </c>
      <c r="D110" s="28"/>
      <c r="E110" s="28"/>
      <c r="F110" s="25">
        <v>180</v>
      </c>
      <c r="G110" s="25">
        <v>84</v>
      </c>
      <c r="H110" s="29"/>
      <c r="I110" s="29"/>
      <c r="J110" s="46">
        <v>0.3</v>
      </c>
      <c r="K110" s="29">
        <v>173700</v>
      </c>
      <c r="L110" s="25">
        <f t="shared" si="48"/>
        <v>58320</v>
      </c>
      <c r="M110" s="25">
        <f t="shared" si="49"/>
        <v>232020</v>
      </c>
      <c r="N110" s="25">
        <f t="shared" si="50"/>
        <v>290340</v>
      </c>
      <c r="O110" s="25">
        <f t="shared" si="51"/>
        <v>290340</v>
      </c>
      <c r="P110" s="25">
        <v>0</v>
      </c>
      <c r="Q110" s="25">
        <v>290340</v>
      </c>
      <c r="R110" s="25">
        <v>290340</v>
      </c>
      <c r="S110" s="25">
        <v>0</v>
      </c>
      <c r="T110" s="25">
        <v>290340</v>
      </c>
      <c r="U110" s="25">
        <f t="shared" si="52"/>
        <v>0</v>
      </c>
      <c r="V110" s="25">
        <f t="shared" si="53"/>
        <v>0</v>
      </c>
      <c r="W110" s="25">
        <f t="shared" si="54"/>
        <v>0</v>
      </c>
    </row>
    <row r="111" s="3" customFormat="1" ht="27" customHeight="1" spans="1:24">
      <c r="A111" s="20" t="s">
        <v>220</v>
      </c>
      <c r="B111" s="26" t="s">
        <v>221</v>
      </c>
      <c r="C111" s="26" t="s">
        <v>221</v>
      </c>
      <c r="D111" s="26"/>
      <c r="E111" s="26"/>
      <c r="F111" s="27">
        <f>SUM(F112:F119)</f>
        <v>986</v>
      </c>
      <c r="G111" s="27">
        <f>SUM(G112:G119)</f>
        <v>57</v>
      </c>
      <c r="H111" s="27">
        <f>SUM(H112:H119)</f>
        <v>0</v>
      </c>
      <c r="I111" s="27">
        <f>SUM(I112:I119)</f>
        <v>0</v>
      </c>
      <c r="J111" s="45"/>
      <c r="K111" s="27">
        <f>SUM(K112:K119)</f>
        <v>1174783</v>
      </c>
      <c r="L111" s="27">
        <f>SUM(L112:L119)</f>
        <v>231118</v>
      </c>
      <c r="M111" s="27">
        <f>SUM(M112:M119)</f>
        <v>1405901</v>
      </c>
      <c r="N111" s="27">
        <f>SUM(N112:N119)</f>
        <v>1637019</v>
      </c>
      <c r="O111" s="27">
        <f t="shared" ref="O111:W111" si="57">SUM(O112:O119)</f>
        <v>1637019</v>
      </c>
      <c r="P111" s="27">
        <f t="shared" si="57"/>
        <v>0</v>
      </c>
      <c r="Q111" s="27">
        <f t="shared" si="57"/>
        <v>1637019</v>
      </c>
      <c r="R111" s="27">
        <f t="shared" si="57"/>
        <v>1637019</v>
      </c>
      <c r="S111" s="27">
        <f t="shared" si="57"/>
        <v>0</v>
      </c>
      <c r="T111" s="27">
        <f t="shared" si="57"/>
        <v>1637019</v>
      </c>
      <c r="U111" s="27">
        <f t="shared" si="57"/>
        <v>0</v>
      </c>
      <c r="V111" s="27">
        <f t="shared" si="57"/>
        <v>0</v>
      </c>
      <c r="W111" s="27">
        <f t="shared" si="57"/>
        <v>0</v>
      </c>
      <c r="X111" s="4"/>
    </row>
    <row r="112" s="4" customFormat="1" ht="27" customHeight="1" spans="1:23">
      <c r="A112" s="23" t="s">
        <v>222</v>
      </c>
      <c r="B112" s="28" t="s">
        <v>223</v>
      </c>
      <c r="C112" s="28" t="s">
        <v>224</v>
      </c>
      <c r="D112" s="28"/>
      <c r="E112" s="28"/>
      <c r="F112" s="25">
        <v>104</v>
      </c>
      <c r="G112" s="25">
        <v>5</v>
      </c>
      <c r="H112" s="29"/>
      <c r="I112" s="29"/>
      <c r="J112" s="46">
        <v>0.3</v>
      </c>
      <c r="K112" s="29">
        <v>148275</v>
      </c>
      <c r="L112" s="25">
        <f t="shared" si="48"/>
        <v>-64500</v>
      </c>
      <c r="M112" s="25">
        <f t="shared" si="49"/>
        <v>83775</v>
      </c>
      <c r="N112" s="25">
        <f t="shared" si="50"/>
        <v>19275</v>
      </c>
      <c r="O112" s="25">
        <f t="shared" si="51"/>
        <v>19275</v>
      </c>
      <c r="P112" s="25">
        <v>0</v>
      </c>
      <c r="Q112" s="25">
        <v>19275</v>
      </c>
      <c r="R112" s="25">
        <v>19275</v>
      </c>
      <c r="S112" s="25">
        <v>0</v>
      </c>
      <c r="T112" s="25">
        <v>19275</v>
      </c>
      <c r="U112" s="25">
        <f t="shared" si="52"/>
        <v>0</v>
      </c>
      <c r="V112" s="25">
        <f t="shared" si="53"/>
        <v>0</v>
      </c>
      <c r="W112" s="25">
        <f t="shared" si="54"/>
        <v>0</v>
      </c>
    </row>
    <row r="113" s="4" customFormat="1" ht="27" customHeight="1" spans="1:23">
      <c r="A113" s="23" t="s">
        <v>225</v>
      </c>
      <c r="B113" s="28" t="s">
        <v>226</v>
      </c>
      <c r="C113" s="28" t="s">
        <v>226</v>
      </c>
      <c r="D113" s="28"/>
      <c r="E113" s="28"/>
      <c r="F113" s="25">
        <v>31</v>
      </c>
      <c r="G113" s="25">
        <v>6</v>
      </c>
      <c r="H113" s="29"/>
      <c r="I113" s="29"/>
      <c r="J113" s="46">
        <v>0.3</v>
      </c>
      <c r="K113" s="29">
        <v>39465</v>
      </c>
      <c r="L113" s="25">
        <f t="shared" si="48"/>
        <v>-9285</v>
      </c>
      <c r="M113" s="25">
        <f t="shared" si="49"/>
        <v>30180</v>
      </c>
      <c r="N113" s="25">
        <f t="shared" si="50"/>
        <v>20895</v>
      </c>
      <c r="O113" s="25">
        <f t="shared" si="51"/>
        <v>20895</v>
      </c>
      <c r="P113" s="25">
        <v>0</v>
      </c>
      <c r="Q113" s="25">
        <v>20895</v>
      </c>
      <c r="R113" s="25">
        <v>20895</v>
      </c>
      <c r="S113" s="25">
        <v>0</v>
      </c>
      <c r="T113" s="25">
        <v>20895</v>
      </c>
      <c r="U113" s="25">
        <f t="shared" si="52"/>
        <v>0</v>
      </c>
      <c r="V113" s="25">
        <f t="shared" si="53"/>
        <v>0</v>
      </c>
      <c r="W113" s="25">
        <f t="shared" si="54"/>
        <v>0</v>
      </c>
    </row>
    <row r="114" s="4" customFormat="1" ht="27" customHeight="1" spans="1:23">
      <c r="A114" s="23" t="s">
        <v>227</v>
      </c>
      <c r="B114" s="28" t="s">
        <v>228</v>
      </c>
      <c r="C114" s="28" t="s">
        <v>228</v>
      </c>
      <c r="D114" s="28"/>
      <c r="E114" s="28"/>
      <c r="F114" s="25">
        <v>34</v>
      </c>
      <c r="G114" s="25">
        <v>2</v>
      </c>
      <c r="H114" s="29"/>
      <c r="I114" s="29"/>
      <c r="J114" s="46">
        <v>0.3</v>
      </c>
      <c r="K114" s="29">
        <v>29715</v>
      </c>
      <c r="L114" s="25">
        <f t="shared" si="48"/>
        <v>-1905</v>
      </c>
      <c r="M114" s="25">
        <f t="shared" si="49"/>
        <v>27810</v>
      </c>
      <c r="N114" s="25">
        <f t="shared" si="50"/>
        <v>25905</v>
      </c>
      <c r="O114" s="25">
        <f t="shared" si="51"/>
        <v>25905</v>
      </c>
      <c r="P114" s="25">
        <v>0</v>
      </c>
      <c r="Q114" s="25">
        <v>25905</v>
      </c>
      <c r="R114" s="25">
        <v>25905</v>
      </c>
      <c r="S114" s="25">
        <v>0</v>
      </c>
      <c r="T114" s="25">
        <v>25905</v>
      </c>
      <c r="U114" s="25">
        <f t="shared" si="52"/>
        <v>0</v>
      </c>
      <c r="V114" s="25">
        <f t="shared" si="53"/>
        <v>0</v>
      </c>
      <c r="W114" s="25">
        <f t="shared" si="54"/>
        <v>0</v>
      </c>
    </row>
    <row r="115" s="4" customFormat="1" ht="27" customHeight="1" spans="1:23">
      <c r="A115" s="23" t="s">
        <v>229</v>
      </c>
      <c r="B115" s="28" t="s">
        <v>230</v>
      </c>
      <c r="C115" s="28" t="s">
        <v>230</v>
      </c>
      <c r="D115" s="28"/>
      <c r="E115" s="28"/>
      <c r="F115" s="25">
        <v>183</v>
      </c>
      <c r="G115" s="25">
        <v>10</v>
      </c>
      <c r="H115" s="29"/>
      <c r="I115" s="29"/>
      <c r="J115" s="46">
        <v>0.3</v>
      </c>
      <c r="K115" s="29">
        <v>143235</v>
      </c>
      <c r="L115" s="25">
        <f t="shared" si="48"/>
        <v>5565</v>
      </c>
      <c r="M115" s="25">
        <f t="shared" si="49"/>
        <v>148800</v>
      </c>
      <c r="N115" s="25">
        <f t="shared" si="50"/>
        <v>154365</v>
      </c>
      <c r="O115" s="25">
        <f t="shared" si="51"/>
        <v>154365</v>
      </c>
      <c r="P115" s="25">
        <v>0</v>
      </c>
      <c r="Q115" s="25">
        <v>154365</v>
      </c>
      <c r="R115" s="25">
        <v>154365</v>
      </c>
      <c r="S115" s="25">
        <v>0</v>
      </c>
      <c r="T115" s="25">
        <v>154365</v>
      </c>
      <c r="U115" s="25">
        <f t="shared" si="52"/>
        <v>0</v>
      </c>
      <c r="V115" s="25">
        <f t="shared" si="53"/>
        <v>0</v>
      </c>
      <c r="W115" s="25">
        <f t="shared" si="54"/>
        <v>0</v>
      </c>
    </row>
    <row r="116" s="4" customFormat="1" ht="27" customHeight="1" spans="1:23">
      <c r="A116" s="23" t="s">
        <v>231</v>
      </c>
      <c r="B116" s="28" t="s">
        <v>232</v>
      </c>
      <c r="C116" s="28" t="s">
        <v>232</v>
      </c>
      <c r="D116" s="28"/>
      <c r="E116" s="28"/>
      <c r="F116" s="25">
        <v>204</v>
      </c>
      <c r="G116" s="25">
        <v>8</v>
      </c>
      <c r="H116" s="29"/>
      <c r="I116" s="29"/>
      <c r="J116" s="46">
        <v>0.65</v>
      </c>
      <c r="K116" s="29">
        <v>198575</v>
      </c>
      <c r="L116" s="25">
        <f t="shared" si="48"/>
        <v>152945</v>
      </c>
      <c r="M116" s="25">
        <f t="shared" si="49"/>
        <v>351520</v>
      </c>
      <c r="N116" s="25">
        <f t="shared" si="50"/>
        <v>504465</v>
      </c>
      <c r="O116" s="25">
        <f t="shared" si="51"/>
        <v>504465</v>
      </c>
      <c r="P116" s="25">
        <v>0</v>
      </c>
      <c r="Q116" s="25">
        <v>504465</v>
      </c>
      <c r="R116" s="25">
        <v>504465</v>
      </c>
      <c r="S116" s="25">
        <v>0</v>
      </c>
      <c r="T116" s="25">
        <v>504465</v>
      </c>
      <c r="U116" s="25">
        <f t="shared" si="52"/>
        <v>0</v>
      </c>
      <c r="V116" s="25">
        <f t="shared" si="53"/>
        <v>0</v>
      </c>
      <c r="W116" s="25">
        <f t="shared" si="54"/>
        <v>0</v>
      </c>
    </row>
    <row r="117" s="4" customFormat="1" ht="27" customHeight="1" spans="1:23">
      <c r="A117" s="23" t="s">
        <v>233</v>
      </c>
      <c r="B117" s="28" t="s">
        <v>234</v>
      </c>
      <c r="C117" s="28" t="s">
        <v>234</v>
      </c>
      <c r="D117" s="28"/>
      <c r="E117" s="28"/>
      <c r="F117" s="25">
        <v>155</v>
      </c>
      <c r="G117" s="25">
        <v>17</v>
      </c>
      <c r="H117" s="29"/>
      <c r="I117" s="29"/>
      <c r="J117" s="46">
        <v>0.65</v>
      </c>
      <c r="K117" s="29">
        <v>264420</v>
      </c>
      <c r="L117" s="25">
        <f t="shared" si="48"/>
        <v>29998</v>
      </c>
      <c r="M117" s="25">
        <f t="shared" si="49"/>
        <v>294418</v>
      </c>
      <c r="N117" s="25">
        <f t="shared" si="50"/>
        <v>324416</v>
      </c>
      <c r="O117" s="25">
        <f t="shared" si="51"/>
        <v>324416</v>
      </c>
      <c r="P117" s="25">
        <v>0</v>
      </c>
      <c r="Q117" s="25">
        <v>324416</v>
      </c>
      <c r="R117" s="25">
        <v>324416</v>
      </c>
      <c r="S117" s="25">
        <v>0</v>
      </c>
      <c r="T117" s="25">
        <v>324416</v>
      </c>
      <c r="U117" s="25">
        <f t="shared" si="52"/>
        <v>0</v>
      </c>
      <c r="V117" s="25">
        <f t="shared" si="53"/>
        <v>0</v>
      </c>
      <c r="W117" s="25">
        <f t="shared" si="54"/>
        <v>0</v>
      </c>
    </row>
    <row r="118" s="4" customFormat="1" ht="27" customHeight="1" spans="1:23">
      <c r="A118" s="23" t="s">
        <v>235</v>
      </c>
      <c r="B118" s="28" t="s">
        <v>236</v>
      </c>
      <c r="C118" s="28" t="s">
        <v>236</v>
      </c>
      <c r="D118" s="28"/>
      <c r="E118" s="28"/>
      <c r="F118" s="25">
        <v>123</v>
      </c>
      <c r="G118" s="25">
        <v>3</v>
      </c>
      <c r="H118" s="29"/>
      <c r="I118" s="29"/>
      <c r="J118" s="46">
        <v>0.65</v>
      </c>
      <c r="K118" s="29">
        <v>170073</v>
      </c>
      <c r="L118" s="25">
        <f t="shared" si="48"/>
        <v>37310</v>
      </c>
      <c r="M118" s="25">
        <f t="shared" si="49"/>
        <v>207383</v>
      </c>
      <c r="N118" s="25">
        <f t="shared" si="50"/>
        <v>244693</v>
      </c>
      <c r="O118" s="25">
        <f t="shared" si="51"/>
        <v>244693</v>
      </c>
      <c r="P118" s="25">
        <v>0</v>
      </c>
      <c r="Q118" s="25">
        <v>244693</v>
      </c>
      <c r="R118" s="25">
        <v>244693</v>
      </c>
      <c r="S118" s="25">
        <v>0</v>
      </c>
      <c r="T118" s="25">
        <v>244693</v>
      </c>
      <c r="U118" s="25">
        <f t="shared" si="52"/>
        <v>0</v>
      </c>
      <c r="V118" s="25">
        <f t="shared" si="53"/>
        <v>0</v>
      </c>
      <c r="W118" s="25">
        <f t="shared" si="54"/>
        <v>0</v>
      </c>
    </row>
    <row r="119" s="4" customFormat="1" ht="27" customHeight="1" spans="1:23">
      <c r="A119" s="23" t="s">
        <v>237</v>
      </c>
      <c r="B119" s="28" t="s">
        <v>238</v>
      </c>
      <c r="C119" s="28" t="s">
        <v>238</v>
      </c>
      <c r="D119" s="28"/>
      <c r="E119" s="28"/>
      <c r="F119" s="25">
        <v>152</v>
      </c>
      <c r="G119" s="25">
        <v>6</v>
      </c>
      <c r="H119" s="29"/>
      <c r="I119" s="29"/>
      <c r="J119" s="46">
        <v>0.65</v>
      </c>
      <c r="K119" s="29">
        <v>181025</v>
      </c>
      <c r="L119" s="25">
        <f t="shared" si="48"/>
        <v>80990</v>
      </c>
      <c r="M119" s="25">
        <f t="shared" si="49"/>
        <v>262015</v>
      </c>
      <c r="N119" s="25">
        <f t="shared" si="50"/>
        <v>343005</v>
      </c>
      <c r="O119" s="25">
        <f t="shared" si="51"/>
        <v>343005</v>
      </c>
      <c r="P119" s="25">
        <v>0</v>
      </c>
      <c r="Q119" s="25">
        <v>343005</v>
      </c>
      <c r="R119" s="25">
        <v>343005</v>
      </c>
      <c r="S119" s="25">
        <v>0</v>
      </c>
      <c r="T119" s="25">
        <v>343005</v>
      </c>
      <c r="U119" s="25">
        <f t="shared" si="52"/>
        <v>0</v>
      </c>
      <c r="V119" s="25">
        <f t="shared" si="53"/>
        <v>0</v>
      </c>
      <c r="W119" s="25">
        <f t="shared" si="54"/>
        <v>0</v>
      </c>
    </row>
    <row r="120" s="3" customFormat="1" ht="27" customHeight="1" spans="1:24">
      <c r="A120" s="20" t="s">
        <v>239</v>
      </c>
      <c r="B120" s="26" t="s">
        <v>240</v>
      </c>
      <c r="C120" s="26" t="s">
        <v>240</v>
      </c>
      <c r="D120" s="26"/>
      <c r="E120" s="26"/>
      <c r="F120" s="56">
        <f>SUM(F121:F125)</f>
        <v>659</v>
      </c>
      <c r="G120" s="56">
        <f>SUM(G121:G125)</f>
        <v>39</v>
      </c>
      <c r="H120" s="56">
        <f>SUM(H121:H125)</f>
        <v>11</v>
      </c>
      <c r="I120" s="56">
        <f>SUM(I121:I125)</f>
        <v>4</v>
      </c>
      <c r="J120" s="47"/>
      <c r="K120" s="56">
        <f>SUM(K121:K125)</f>
        <v>994926</v>
      </c>
      <c r="L120" s="56">
        <f>SUM(L121:L125)</f>
        <v>533077</v>
      </c>
      <c r="M120" s="56">
        <f>SUM(M121:M125)</f>
        <v>1564468</v>
      </c>
      <c r="N120" s="56">
        <f>SUM(N121:N125)</f>
        <v>2097545</v>
      </c>
      <c r="O120" s="56">
        <f t="shared" ref="O120:W120" si="58">SUM(O121:O125)</f>
        <v>2097545</v>
      </c>
      <c r="P120" s="56">
        <f t="shared" si="58"/>
        <v>0</v>
      </c>
      <c r="Q120" s="56">
        <f t="shared" si="58"/>
        <v>2097545</v>
      </c>
      <c r="R120" s="56">
        <f t="shared" si="58"/>
        <v>2097545</v>
      </c>
      <c r="S120" s="56">
        <f t="shared" si="58"/>
        <v>0</v>
      </c>
      <c r="T120" s="56">
        <f t="shared" si="58"/>
        <v>2097545</v>
      </c>
      <c r="U120" s="56">
        <f t="shared" si="58"/>
        <v>0</v>
      </c>
      <c r="V120" s="56">
        <f t="shared" si="58"/>
        <v>0</v>
      </c>
      <c r="W120" s="56">
        <f t="shared" si="58"/>
        <v>0</v>
      </c>
      <c r="X120" s="4"/>
    </row>
    <row r="121" s="4" customFormat="1" ht="27" customHeight="1" spans="1:23">
      <c r="A121" s="23" t="s">
        <v>241</v>
      </c>
      <c r="B121" s="28" t="s">
        <v>242</v>
      </c>
      <c r="C121" s="28" t="s">
        <v>243</v>
      </c>
      <c r="D121" s="28"/>
      <c r="E121" s="28"/>
      <c r="F121" s="25">
        <v>236</v>
      </c>
      <c r="G121" s="25">
        <v>14</v>
      </c>
      <c r="H121" s="29"/>
      <c r="I121" s="29"/>
      <c r="J121" s="46">
        <v>0.85</v>
      </c>
      <c r="K121" s="29">
        <v>310930</v>
      </c>
      <c r="L121" s="25">
        <f t="shared" si="48"/>
        <v>236385</v>
      </c>
      <c r="M121" s="25">
        <f t="shared" si="49"/>
        <v>547315</v>
      </c>
      <c r="N121" s="25">
        <f t="shared" si="50"/>
        <v>783700</v>
      </c>
      <c r="O121" s="25">
        <f t="shared" si="51"/>
        <v>783700</v>
      </c>
      <c r="P121" s="25">
        <v>0</v>
      </c>
      <c r="Q121" s="25">
        <v>783700</v>
      </c>
      <c r="R121" s="25">
        <v>783700</v>
      </c>
      <c r="S121" s="25">
        <v>0</v>
      </c>
      <c r="T121" s="25">
        <v>783700</v>
      </c>
      <c r="U121" s="25">
        <f t="shared" si="52"/>
        <v>0</v>
      </c>
      <c r="V121" s="25">
        <f t="shared" si="53"/>
        <v>0</v>
      </c>
      <c r="W121" s="25">
        <f t="shared" si="54"/>
        <v>0</v>
      </c>
    </row>
    <row r="122" s="4" customFormat="1" ht="27" customHeight="1" spans="1:23">
      <c r="A122" s="23" t="s">
        <v>244</v>
      </c>
      <c r="B122" s="28" t="s">
        <v>245</v>
      </c>
      <c r="C122" s="28" t="s">
        <v>245</v>
      </c>
      <c r="D122" s="28"/>
      <c r="E122" s="28"/>
      <c r="F122" s="25">
        <v>0</v>
      </c>
      <c r="G122" s="25">
        <v>0</v>
      </c>
      <c r="H122" s="29"/>
      <c r="I122" s="29"/>
      <c r="J122" s="46">
        <v>0.85</v>
      </c>
      <c r="K122" s="29">
        <v>0</v>
      </c>
      <c r="L122" s="25">
        <f t="shared" si="48"/>
        <v>0</v>
      </c>
      <c r="M122" s="25">
        <f t="shared" si="49"/>
        <v>0</v>
      </c>
      <c r="N122" s="25">
        <f t="shared" si="50"/>
        <v>0</v>
      </c>
      <c r="O122" s="25">
        <f t="shared" si="51"/>
        <v>0</v>
      </c>
      <c r="P122" s="25">
        <v>0</v>
      </c>
      <c r="Q122" s="25">
        <v>0</v>
      </c>
      <c r="R122" s="25">
        <v>0</v>
      </c>
      <c r="S122" s="25">
        <v>0</v>
      </c>
      <c r="T122" s="25">
        <v>0</v>
      </c>
      <c r="U122" s="25">
        <f t="shared" si="52"/>
        <v>0</v>
      </c>
      <c r="V122" s="25">
        <f t="shared" si="53"/>
        <v>0</v>
      </c>
      <c r="W122" s="25">
        <f t="shared" si="54"/>
        <v>0</v>
      </c>
    </row>
    <row r="123" s="4" customFormat="1" ht="27" customHeight="1" spans="1:23">
      <c r="A123" s="57" t="s">
        <v>241</v>
      </c>
      <c r="B123" s="58" t="s">
        <v>242</v>
      </c>
      <c r="C123" s="58" t="s">
        <v>246</v>
      </c>
      <c r="D123" s="28"/>
      <c r="E123" s="28"/>
      <c r="F123" s="25">
        <v>0</v>
      </c>
      <c r="G123" s="25">
        <v>0</v>
      </c>
      <c r="H123" s="29">
        <v>11</v>
      </c>
      <c r="I123" s="29">
        <v>4</v>
      </c>
      <c r="J123" s="46">
        <v>0.85</v>
      </c>
      <c r="K123" s="29">
        <v>0</v>
      </c>
      <c r="L123" s="25">
        <f t="shared" si="48"/>
        <v>0</v>
      </c>
      <c r="M123" s="25">
        <f t="shared" si="49"/>
        <v>36465</v>
      </c>
      <c r="N123" s="25">
        <f t="shared" si="50"/>
        <v>36465</v>
      </c>
      <c r="O123" s="25">
        <f t="shared" si="51"/>
        <v>36465</v>
      </c>
      <c r="P123" s="25">
        <v>0</v>
      </c>
      <c r="Q123" s="25">
        <v>36465</v>
      </c>
      <c r="R123" s="25">
        <v>36465</v>
      </c>
      <c r="S123" s="25">
        <v>0</v>
      </c>
      <c r="T123" s="25">
        <v>36465</v>
      </c>
      <c r="U123" s="25">
        <f t="shared" si="52"/>
        <v>0</v>
      </c>
      <c r="V123" s="25">
        <f t="shared" si="53"/>
        <v>0</v>
      </c>
      <c r="W123" s="25">
        <f t="shared" si="54"/>
        <v>0</v>
      </c>
    </row>
    <row r="124" s="4" customFormat="1" ht="27" customHeight="1" spans="1:23">
      <c r="A124" s="23" t="s">
        <v>247</v>
      </c>
      <c r="B124" s="28" t="s">
        <v>248</v>
      </c>
      <c r="C124" s="28" t="s">
        <v>248</v>
      </c>
      <c r="D124" s="28"/>
      <c r="E124" s="28"/>
      <c r="F124" s="25">
        <v>193</v>
      </c>
      <c r="G124" s="25">
        <v>15</v>
      </c>
      <c r="H124" s="29"/>
      <c r="I124" s="29"/>
      <c r="J124" s="46">
        <v>0.85</v>
      </c>
      <c r="K124" s="29">
        <v>344293</v>
      </c>
      <c r="L124" s="25">
        <f t="shared" si="48"/>
        <v>114920</v>
      </c>
      <c r="M124" s="25">
        <f t="shared" si="49"/>
        <v>459213</v>
      </c>
      <c r="N124" s="25">
        <f t="shared" si="50"/>
        <v>574133</v>
      </c>
      <c r="O124" s="25">
        <f t="shared" si="51"/>
        <v>574133</v>
      </c>
      <c r="P124" s="25">
        <v>0</v>
      </c>
      <c r="Q124" s="25">
        <v>574133</v>
      </c>
      <c r="R124" s="25">
        <v>574133</v>
      </c>
      <c r="S124" s="25">
        <v>0</v>
      </c>
      <c r="T124" s="25">
        <v>574133</v>
      </c>
      <c r="U124" s="25">
        <f t="shared" si="52"/>
        <v>0</v>
      </c>
      <c r="V124" s="25">
        <f t="shared" si="53"/>
        <v>0</v>
      </c>
      <c r="W124" s="25">
        <f t="shared" si="54"/>
        <v>0</v>
      </c>
    </row>
    <row r="125" s="4" customFormat="1" ht="27" customHeight="1" spans="1:23">
      <c r="A125" s="23" t="s">
        <v>249</v>
      </c>
      <c r="B125" s="32" t="s">
        <v>250</v>
      </c>
      <c r="C125" s="32" t="s">
        <v>250</v>
      </c>
      <c r="D125" s="32"/>
      <c r="E125" s="32"/>
      <c r="F125" s="25">
        <v>230</v>
      </c>
      <c r="G125" s="25">
        <v>10</v>
      </c>
      <c r="H125" s="33"/>
      <c r="I125" s="33"/>
      <c r="J125" s="48">
        <v>0.85</v>
      </c>
      <c r="K125" s="33">
        <v>339703</v>
      </c>
      <c r="L125" s="25">
        <f t="shared" si="48"/>
        <v>181772</v>
      </c>
      <c r="M125" s="25">
        <f t="shared" si="49"/>
        <v>521475</v>
      </c>
      <c r="N125" s="25">
        <f t="shared" si="50"/>
        <v>703247</v>
      </c>
      <c r="O125" s="25">
        <f t="shared" si="51"/>
        <v>703247</v>
      </c>
      <c r="P125" s="25">
        <v>0</v>
      </c>
      <c r="Q125" s="25">
        <v>703247</v>
      </c>
      <c r="R125" s="25">
        <v>703247</v>
      </c>
      <c r="S125" s="25">
        <v>0</v>
      </c>
      <c r="T125" s="25">
        <v>703247</v>
      </c>
      <c r="U125" s="25">
        <f t="shared" si="52"/>
        <v>0</v>
      </c>
      <c r="V125" s="25">
        <f t="shared" si="53"/>
        <v>0</v>
      </c>
      <c r="W125" s="25">
        <f t="shared" si="54"/>
        <v>0</v>
      </c>
    </row>
    <row r="126" s="3" customFormat="1" ht="27" customHeight="1" spans="1:24">
      <c r="A126" s="20" t="s">
        <v>251</v>
      </c>
      <c r="B126" s="26" t="s">
        <v>252</v>
      </c>
      <c r="C126" s="26" t="s">
        <v>252</v>
      </c>
      <c r="D126" s="26"/>
      <c r="E126" s="26"/>
      <c r="F126" s="31">
        <f>F127</f>
        <v>573</v>
      </c>
      <c r="G126" s="31">
        <f>G127</f>
        <v>37</v>
      </c>
      <c r="H126" s="31">
        <f>H127</f>
        <v>0</v>
      </c>
      <c r="I126" s="31">
        <f>I127</f>
        <v>0</v>
      </c>
      <c r="J126" s="47"/>
      <c r="K126" s="31">
        <f>K127</f>
        <v>726028</v>
      </c>
      <c r="L126" s="31">
        <f>L127</f>
        <v>612680</v>
      </c>
      <c r="M126" s="31">
        <f>M127</f>
        <v>1338708</v>
      </c>
      <c r="N126" s="31">
        <f>N127</f>
        <v>1951388</v>
      </c>
      <c r="O126" s="31">
        <f t="shared" ref="O126:W126" si="59">O127</f>
        <v>1951388</v>
      </c>
      <c r="P126" s="31">
        <f t="shared" si="59"/>
        <v>0</v>
      </c>
      <c r="Q126" s="31">
        <f t="shared" si="59"/>
        <v>1951388</v>
      </c>
      <c r="R126" s="31">
        <f t="shared" si="59"/>
        <v>1951388</v>
      </c>
      <c r="S126" s="31">
        <f t="shared" si="59"/>
        <v>0</v>
      </c>
      <c r="T126" s="31">
        <f t="shared" si="59"/>
        <v>1951388</v>
      </c>
      <c r="U126" s="31">
        <f t="shared" si="59"/>
        <v>0</v>
      </c>
      <c r="V126" s="31">
        <f t="shared" si="59"/>
        <v>0</v>
      </c>
      <c r="W126" s="31">
        <f t="shared" si="59"/>
        <v>0</v>
      </c>
      <c r="X126" s="4"/>
    </row>
    <row r="127" s="4" customFormat="1" ht="27" customHeight="1" spans="1:23">
      <c r="A127" s="23" t="s">
        <v>251</v>
      </c>
      <c r="B127" s="28" t="s">
        <v>252</v>
      </c>
      <c r="C127" s="28" t="s">
        <v>252</v>
      </c>
      <c r="D127" s="28"/>
      <c r="E127" s="28"/>
      <c r="F127" s="25">
        <v>573</v>
      </c>
      <c r="G127" s="25">
        <v>37</v>
      </c>
      <c r="H127" s="29"/>
      <c r="I127" s="29"/>
      <c r="J127" s="46">
        <v>0.85</v>
      </c>
      <c r="K127" s="29">
        <v>726028</v>
      </c>
      <c r="L127" s="25">
        <f>ROUND((F127*2500+G127*3850)*J127-K127,0)</f>
        <v>612680</v>
      </c>
      <c r="M127" s="25">
        <f>ROUND((F127*2500+G127*3850+H127*2500+I127*3850)*J127,0)</f>
        <v>1338708</v>
      </c>
      <c r="N127" s="25">
        <f>IF(ROUND(M127+L127,0)&lt;0,0,ROUND(M127+L127,0))</f>
        <v>1951388</v>
      </c>
      <c r="O127" s="25">
        <f t="shared" si="51"/>
        <v>1951388</v>
      </c>
      <c r="P127" s="25">
        <v>0</v>
      </c>
      <c r="Q127" s="25">
        <v>1951388</v>
      </c>
      <c r="R127" s="25">
        <v>1951388</v>
      </c>
      <c r="S127" s="25">
        <v>0</v>
      </c>
      <c r="T127" s="25">
        <v>1951388</v>
      </c>
      <c r="U127" s="25">
        <f t="shared" si="52"/>
        <v>0</v>
      </c>
      <c r="V127" s="25">
        <f t="shared" si="53"/>
        <v>0</v>
      </c>
      <c r="W127" s="25">
        <f t="shared" si="54"/>
        <v>0</v>
      </c>
    </row>
    <row r="128" s="3" customFormat="1" ht="27" customHeight="1" spans="1:24">
      <c r="A128" s="20" t="s">
        <v>253</v>
      </c>
      <c r="B128" s="26" t="s">
        <v>254</v>
      </c>
      <c r="C128" s="26" t="s">
        <v>254</v>
      </c>
      <c r="D128" s="26"/>
      <c r="E128" s="26"/>
      <c r="F128" s="27">
        <f>SUM(F129:F136)</f>
        <v>2031</v>
      </c>
      <c r="G128" s="27">
        <f>SUM(G129:G136)</f>
        <v>79</v>
      </c>
      <c r="H128" s="27">
        <f>SUM(H129:H136)</f>
        <v>0</v>
      </c>
      <c r="I128" s="27">
        <f>SUM(I129:I136)</f>
        <v>0</v>
      </c>
      <c r="J128" s="45"/>
      <c r="K128" s="27">
        <f>SUM(K129:K136)</f>
        <v>3152398</v>
      </c>
      <c r="L128" s="27">
        <f>SUM(L129:L136)</f>
        <v>1422006</v>
      </c>
      <c r="M128" s="27">
        <f>SUM(M129:M136)</f>
        <v>4574404</v>
      </c>
      <c r="N128" s="27">
        <f>SUM(N129:N136)</f>
        <v>5996410</v>
      </c>
      <c r="O128" s="27">
        <f t="shared" ref="O128:W128" si="60">SUM(O129:O136)</f>
        <v>5996410</v>
      </c>
      <c r="P128" s="27">
        <f t="shared" si="60"/>
        <v>0</v>
      </c>
      <c r="Q128" s="27">
        <f t="shared" si="60"/>
        <v>5996410</v>
      </c>
      <c r="R128" s="27">
        <f t="shared" si="60"/>
        <v>4456410</v>
      </c>
      <c r="S128" s="27">
        <f t="shared" si="60"/>
        <v>0</v>
      </c>
      <c r="T128" s="27">
        <f t="shared" si="60"/>
        <v>4456410</v>
      </c>
      <c r="U128" s="27">
        <f t="shared" si="60"/>
        <v>1540000</v>
      </c>
      <c r="V128" s="27">
        <f t="shared" si="60"/>
        <v>0</v>
      </c>
      <c r="W128" s="27">
        <f t="shared" si="60"/>
        <v>1540000</v>
      </c>
      <c r="X128" s="4"/>
    </row>
    <row r="129" s="4" customFormat="1" ht="27" customHeight="1" spans="1:23">
      <c r="A129" s="23" t="s">
        <v>255</v>
      </c>
      <c r="B129" s="28" t="s">
        <v>256</v>
      </c>
      <c r="C129" s="28" t="s">
        <v>257</v>
      </c>
      <c r="D129" s="28"/>
      <c r="E129" s="28"/>
      <c r="F129" s="25">
        <v>648</v>
      </c>
      <c r="G129" s="25">
        <v>20</v>
      </c>
      <c r="H129" s="29"/>
      <c r="I129" s="29"/>
      <c r="J129" s="46">
        <v>0.85</v>
      </c>
      <c r="K129" s="29">
        <v>918383</v>
      </c>
      <c r="L129" s="25">
        <f t="shared" ref="L129:L136" si="61">ROUND((F129*2500+G129*3850)*J129-K129,0)</f>
        <v>524067</v>
      </c>
      <c r="M129" s="25">
        <f t="shared" ref="M129:M136" si="62">ROUND((F129*2500+G129*3850+H129*2500+I129*3850)*J129,0)</f>
        <v>1442450</v>
      </c>
      <c r="N129" s="25">
        <f t="shared" ref="N129:N136" si="63">IF(ROUND(M129+L129,0)&lt;0,0,ROUND(M129+L129,0))</f>
        <v>1966517</v>
      </c>
      <c r="O129" s="25">
        <f t="shared" si="51"/>
        <v>1966517</v>
      </c>
      <c r="P129" s="25">
        <v>0</v>
      </c>
      <c r="Q129" s="25">
        <v>1966517</v>
      </c>
      <c r="R129" s="25">
        <v>1186517</v>
      </c>
      <c r="S129" s="25">
        <v>0</v>
      </c>
      <c r="T129" s="25">
        <v>1186517</v>
      </c>
      <c r="U129" s="25">
        <f t="shared" si="52"/>
        <v>780000</v>
      </c>
      <c r="V129" s="25">
        <f t="shared" si="53"/>
        <v>0</v>
      </c>
      <c r="W129" s="25">
        <f t="shared" si="54"/>
        <v>780000</v>
      </c>
    </row>
    <row r="130" s="4" customFormat="1" ht="27" customHeight="1" spans="1:23">
      <c r="A130" s="23" t="s">
        <v>258</v>
      </c>
      <c r="B130" s="28" t="s">
        <v>259</v>
      </c>
      <c r="C130" s="28" t="s">
        <v>259</v>
      </c>
      <c r="D130" s="28"/>
      <c r="E130" s="28"/>
      <c r="F130" s="25">
        <v>54</v>
      </c>
      <c r="G130" s="25">
        <v>6</v>
      </c>
      <c r="H130" s="29"/>
      <c r="I130" s="29"/>
      <c r="J130" s="46">
        <v>0.85</v>
      </c>
      <c r="K130" s="29">
        <v>103743</v>
      </c>
      <c r="L130" s="25">
        <f t="shared" si="61"/>
        <v>30642</v>
      </c>
      <c r="M130" s="25">
        <f t="shared" si="62"/>
        <v>134385</v>
      </c>
      <c r="N130" s="25">
        <f t="shared" si="63"/>
        <v>165027</v>
      </c>
      <c r="O130" s="25">
        <f t="shared" si="51"/>
        <v>165027</v>
      </c>
      <c r="P130" s="25">
        <v>0</v>
      </c>
      <c r="Q130" s="25">
        <v>165027</v>
      </c>
      <c r="R130" s="25">
        <v>165027</v>
      </c>
      <c r="S130" s="25">
        <v>0</v>
      </c>
      <c r="T130" s="25">
        <v>165027</v>
      </c>
      <c r="U130" s="25">
        <f t="shared" si="52"/>
        <v>0</v>
      </c>
      <c r="V130" s="25">
        <f t="shared" si="53"/>
        <v>0</v>
      </c>
      <c r="W130" s="25">
        <f t="shared" si="54"/>
        <v>0</v>
      </c>
    </row>
    <row r="131" s="4" customFormat="1" ht="27" customHeight="1" spans="1:23">
      <c r="A131" s="23" t="s">
        <v>260</v>
      </c>
      <c r="B131" s="32" t="s">
        <v>261</v>
      </c>
      <c r="C131" s="32" t="s">
        <v>261</v>
      </c>
      <c r="D131" s="32"/>
      <c r="E131" s="32"/>
      <c r="F131" s="25">
        <v>203</v>
      </c>
      <c r="G131" s="25">
        <v>10</v>
      </c>
      <c r="H131" s="33"/>
      <c r="I131" s="33"/>
      <c r="J131" s="48">
        <v>0.85</v>
      </c>
      <c r="K131" s="33">
        <v>262863</v>
      </c>
      <c r="L131" s="25">
        <f t="shared" si="61"/>
        <v>201237</v>
      </c>
      <c r="M131" s="25">
        <f t="shared" si="62"/>
        <v>464100</v>
      </c>
      <c r="N131" s="25">
        <f t="shared" si="63"/>
        <v>665337</v>
      </c>
      <c r="O131" s="25">
        <f t="shared" si="51"/>
        <v>665337</v>
      </c>
      <c r="P131" s="25">
        <v>0</v>
      </c>
      <c r="Q131" s="25">
        <v>665337</v>
      </c>
      <c r="R131" s="25">
        <v>665337</v>
      </c>
      <c r="S131" s="25">
        <v>0</v>
      </c>
      <c r="T131" s="25">
        <v>665337</v>
      </c>
      <c r="U131" s="25">
        <f t="shared" si="52"/>
        <v>0</v>
      </c>
      <c r="V131" s="25">
        <f t="shared" si="53"/>
        <v>0</v>
      </c>
      <c r="W131" s="25">
        <f t="shared" si="54"/>
        <v>0</v>
      </c>
    </row>
    <row r="132" s="4" customFormat="1" ht="27" customHeight="1" spans="1:23">
      <c r="A132" s="23" t="s">
        <v>262</v>
      </c>
      <c r="B132" s="32" t="s">
        <v>263</v>
      </c>
      <c r="C132" s="32" t="s">
        <v>263</v>
      </c>
      <c r="D132" s="32"/>
      <c r="E132" s="32"/>
      <c r="F132" s="25">
        <v>127</v>
      </c>
      <c r="G132" s="25">
        <v>6</v>
      </c>
      <c r="H132" s="33"/>
      <c r="I132" s="33"/>
      <c r="J132" s="48">
        <v>0.85</v>
      </c>
      <c r="K132" s="33">
        <v>202470</v>
      </c>
      <c r="L132" s="25">
        <f t="shared" si="61"/>
        <v>87040</v>
      </c>
      <c r="M132" s="25">
        <f t="shared" si="62"/>
        <v>289510</v>
      </c>
      <c r="N132" s="25">
        <f t="shared" si="63"/>
        <v>376550</v>
      </c>
      <c r="O132" s="25">
        <f t="shared" si="51"/>
        <v>376550</v>
      </c>
      <c r="P132" s="25">
        <v>0</v>
      </c>
      <c r="Q132" s="25">
        <v>376550</v>
      </c>
      <c r="R132" s="25">
        <v>376550</v>
      </c>
      <c r="S132" s="25">
        <v>0</v>
      </c>
      <c r="T132" s="25">
        <v>376550</v>
      </c>
      <c r="U132" s="25">
        <f t="shared" si="52"/>
        <v>0</v>
      </c>
      <c r="V132" s="25">
        <f t="shared" si="53"/>
        <v>0</v>
      </c>
      <c r="W132" s="25">
        <f t="shared" si="54"/>
        <v>0</v>
      </c>
    </row>
    <row r="133" s="4" customFormat="1" ht="27" customHeight="1" spans="1:23">
      <c r="A133" s="23" t="s">
        <v>264</v>
      </c>
      <c r="B133" s="32" t="s">
        <v>265</v>
      </c>
      <c r="C133" s="32" t="s">
        <v>265</v>
      </c>
      <c r="D133" s="32"/>
      <c r="E133" s="32"/>
      <c r="F133" s="25">
        <v>70</v>
      </c>
      <c r="G133" s="25">
        <v>5</v>
      </c>
      <c r="H133" s="33"/>
      <c r="I133" s="33"/>
      <c r="J133" s="48">
        <v>0.85</v>
      </c>
      <c r="K133" s="33">
        <v>133408</v>
      </c>
      <c r="L133" s="25">
        <f t="shared" si="61"/>
        <v>31705</v>
      </c>
      <c r="M133" s="25">
        <f t="shared" si="62"/>
        <v>165113</v>
      </c>
      <c r="N133" s="25">
        <f t="shared" si="63"/>
        <v>196818</v>
      </c>
      <c r="O133" s="25">
        <f t="shared" si="51"/>
        <v>196818</v>
      </c>
      <c r="P133" s="25">
        <v>0</v>
      </c>
      <c r="Q133" s="25">
        <v>196818</v>
      </c>
      <c r="R133" s="25">
        <v>196818</v>
      </c>
      <c r="S133" s="25">
        <v>0</v>
      </c>
      <c r="T133" s="25">
        <v>196818</v>
      </c>
      <c r="U133" s="25">
        <f t="shared" si="52"/>
        <v>0</v>
      </c>
      <c r="V133" s="25">
        <f t="shared" si="53"/>
        <v>0</v>
      </c>
      <c r="W133" s="25">
        <f t="shared" si="54"/>
        <v>0</v>
      </c>
    </row>
    <row r="134" s="4" customFormat="1" ht="27" customHeight="1" spans="1:23">
      <c r="A134" s="23" t="s">
        <v>260</v>
      </c>
      <c r="B134" s="32" t="s">
        <v>261</v>
      </c>
      <c r="C134" s="28" t="s">
        <v>266</v>
      </c>
      <c r="D134" s="28"/>
      <c r="E134" s="28"/>
      <c r="F134" s="25">
        <v>86</v>
      </c>
      <c r="G134" s="25">
        <v>3</v>
      </c>
      <c r="H134" s="29"/>
      <c r="I134" s="29"/>
      <c r="J134" s="46">
        <v>0.85</v>
      </c>
      <c r="K134" s="29">
        <v>139613</v>
      </c>
      <c r="L134" s="25">
        <f t="shared" si="61"/>
        <v>52955</v>
      </c>
      <c r="M134" s="25">
        <f t="shared" si="62"/>
        <v>192568</v>
      </c>
      <c r="N134" s="25">
        <f t="shared" si="63"/>
        <v>245523</v>
      </c>
      <c r="O134" s="25">
        <f t="shared" si="51"/>
        <v>245523</v>
      </c>
      <c r="P134" s="25">
        <v>0</v>
      </c>
      <c r="Q134" s="25">
        <v>245523</v>
      </c>
      <c r="R134" s="25">
        <v>245523</v>
      </c>
      <c r="S134" s="25">
        <v>0</v>
      </c>
      <c r="T134" s="25">
        <v>245523</v>
      </c>
      <c r="U134" s="25">
        <f t="shared" si="52"/>
        <v>0</v>
      </c>
      <c r="V134" s="25">
        <f t="shared" si="53"/>
        <v>0</v>
      </c>
      <c r="W134" s="25">
        <f t="shared" si="54"/>
        <v>0</v>
      </c>
    </row>
    <row r="135" s="4" customFormat="1" ht="27" customHeight="1" spans="1:23">
      <c r="A135" s="23" t="s">
        <v>267</v>
      </c>
      <c r="B135" s="32" t="s">
        <v>268</v>
      </c>
      <c r="C135" s="32" t="s">
        <v>268</v>
      </c>
      <c r="D135" s="32"/>
      <c r="E135" s="32"/>
      <c r="F135" s="25">
        <v>232</v>
      </c>
      <c r="G135" s="25">
        <v>10</v>
      </c>
      <c r="H135" s="33"/>
      <c r="I135" s="33"/>
      <c r="J135" s="48">
        <v>0.85</v>
      </c>
      <c r="K135" s="33">
        <v>586883</v>
      </c>
      <c r="L135" s="25">
        <f t="shared" si="61"/>
        <v>-61158</v>
      </c>
      <c r="M135" s="25">
        <f t="shared" si="62"/>
        <v>525725</v>
      </c>
      <c r="N135" s="25">
        <f t="shared" si="63"/>
        <v>464567</v>
      </c>
      <c r="O135" s="25">
        <f t="shared" si="51"/>
        <v>464567</v>
      </c>
      <c r="P135" s="25">
        <v>0</v>
      </c>
      <c r="Q135" s="25">
        <v>464567</v>
      </c>
      <c r="R135" s="25">
        <v>464567</v>
      </c>
      <c r="S135" s="25">
        <v>0</v>
      </c>
      <c r="T135" s="25">
        <v>464567</v>
      </c>
      <c r="U135" s="25">
        <f t="shared" si="52"/>
        <v>0</v>
      </c>
      <c r="V135" s="25">
        <f t="shared" si="53"/>
        <v>0</v>
      </c>
      <c r="W135" s="25">
        <f t="shared" si="54"/>
        <v>0</v>
      </c>
    </row>
    <row r="136" s="4" customFormat="1" ht="27" customHeight="1" spans="1:23">
      <c r="A136" s="23" t="s">
        <v>269</v>
      </c>
      <c r="B136" s="32" t="s">
        <v>270</v>
      </c>
      <c r="C136" s="32" t="s">
        <v>270</v>
      </c>
      <c r="D136" s="32"/>
      <c r="E136" s="32"/>
      <c r="F136" s="25">
        <v>611</v>
      </c>
      <c r="G136" s="25">
        <v>19</v>
      </c>
      <c r="H136" s="33"/>
      <c r="I136" s="33"/>
      <c r="J136" s="48">
        <v>0.85</v>
      </c>
      <c r="K136" s="33">
        <v>805035</v>
      </c>
      <c r="L136" s="25">
        <f t="shared" si="61"/>
        <v>555518</v>
      </c>
      <c r="M136" s="25">
        <f t="shared" si="62"/>
        <v>1360553</v>
      </c>
      <c r="N136" s="25">
        <f t="shared" si="63"/>
        <v>1916071</v>
      </c>
      <c r="O136" s="25">
        <f t="shared" si="51"/>
        <v>1916071</v>
      </c>
      <c r="P136" s="25">
        <v>0</v>
      </c>
      <c r="Q136" s="25">
        <v>1916071</v>
      </c>
      <c r="R136" s="25">
        <v>1156071</v>
      </c>
      <c r="S136" s="25">
        <v>0</v>
      </c>
      <c r="T136" s="25">
        <v>1156071</v>
      </c>
      <c r="U136" s="25">
        <f t="shared" si="52"/>
        <v>760000</v>
      </c>
      <c r="V136" s="25">
        <f t="shared" si="53"/>
        <v>0</v>
      </c>
      <c r="W136" s="25">
        <f t="shared" si="54"/>
        <v>760000</v>
      </c>
    </row>
    <row r="137" s="3" customFormat="1" ht="27" customHeight="1" spans="1:24">
      <c r="A137" s="20" t="s">
        <v>271</v>
      </c>
      <c r="B137" s="30" t="s">
        <v>272</v>
      </c>
      <c r="C137" s="30" t="s">
        <v>272</v>
      </c>
      <c r="D137" s="30"/>
      <c r="E137" s="30"/>
      <c r="F137" s="27">
        <f>F138</f>
        <v>1524</v>
      </c>
      <c r="G137" s="27">
        <f>G138</f>
        <v>27</v>
      </c>
      <c r="H137" s="27">
        <f>H138</f>
        <v>0</v>
      </c>
      <c r="I137" s="27">
        <f>I138</f>
        <v>0</v>
      </c>
      <c r="J137" s="45"/>
      <c r="K137" s="27">
        <f>K138</f>
        <v>1953853</v>
      </c>
      <c r="L137" s="27">
        <f>L138</f>
        <v>1373005</v>
      </c>
      <c r="M137" s="27">
        <f>M138</f>
        <v>3326858</v>
      </c>
      <c r="N137" s="27">
        <f>N138</f>
        <v>4699863</v>
      </c>
      <c r="O137" s="27">
        <f t="shared" ref="O137:W137" si="64">O138</f>
        <v>4699863</v>
      </c>
      <c r="P137" s="27">
        <f t="shared" si="64"/>
        <v>0</v>
      </c>
      <c r="Q137" s="27">
        <f t="shared" si="64"/>
        <v>4699863</v>
      </c>
      <c r="R137" s="27">
        <f t="shared" si="64"/>
        <v>2899863</v>
      </c>
      <c r="S137" s="27">
        <f t="shared" si="64"/>
        <v>0</v>
      </c>
      <c r="T137" s="27">
        <f t="shared" si="64"/>
        <v>2899863</v>
      </c>
      <c r="U137" s="27">
        <f t="shared" si="64"/>
        <v>1800000</v>
      </c>
      <c r="V137" s="27">
        <f t="shared" si="64"/>
        <v>0</v>
      </c>
      <c r="W137" s="27">
        <f t="shared" si="64"/>
        <v>1800000</v>
      </c>
      <c r="X137" s="4"/>
    </row>
    <row r="138" s="4" customFormat="1" ht="27" customHeight="1" spans="1:23">
      <c r="A138" s="23" t="s">
        <v>271</v>
      </c>
      <c r="B138" s="32" t="s">
        <v>272</v>
      </c>
      <c r="C138" s="32" t="s">
        <v>272</v>
      </c>
      <c r="D138" s="32"/>
      <c r="E138" s="32"/>
      <c r="F138" s="25">
        <v>1524</v>
      </c>
      <c r="G138" s="25">
        <v>27</v>
      </c>
      <c r="H138" s="33"/>
      <c r="I138" s="33"/>
      <c r="J138" s="48">
        <v>0.85</v>
      </c>
      <c r="K138" s="33">
        <v>1953853</v>
      </c>
      <c r="L138" s="25">
        <f>ROUND((F138*2500+G138*3850)*J138-K138,0)</f>
        <v>1373005</v>
      </c>
      <c r="M138" s="25">
        <f>ROUND((F138*2500+G138*3850+H138*2500+I138*3850)*J138,0)</f>
        <v>3326858</v>
      </c>
      <c r="N138" s="25">
        <f>IF(ROUND(M138+L138,0)&lt;0,0,ROUND(M138+L138,0))</f>
        <v>4699863</v>
      </c>
      <c r="O138" s="25">
        <f t="shared" ref="O138:O169" si="65">P138+Q138</f>
        <v>4699863</v>
      </c>
      <c r="P138" s="25">
        <v>0</v>
      </c>
      <c r="Q138" s="25">
        <v>4699863</v>
      </c>
      <c r="R138" s="25">
        <v>2899863</v>
      </c>
      <c r="S138" s="25">
        <v>0</v>
      </c>
      <c r="T138" s="25">
        <v>2899863</v>
      </c>
      <c r="U138" s="25">
        <f t="shared" ref="U138:U169" si="66">O138-R138</f>
        <v>1800000</v>
      </c>
      <c r="V138" s="25">
        <f t="shared" ref="V138:V169" si="67">P138-S138</f>
        <v>0</v>
      </c>
      <c r="W138" s="25">
        <f t="shared" ref="W138:W169" si="68">Q138-T138</f>
        <v>1800000</v>
      </c>
    </row>
    <row r="139" s="3" customFormat="1" ht="27" customHeight="1" spans="1:24">
      <c r="A139" s="20" t="s">
        <v>273</v>
      </c>
      <c r="B139" s="30" t="s">
        <v>274</v>
      </c>
      <c r="C139" s="30" t="s">
        <v>274</v>
      </c>
      <c r="D139" s="30"/>
      <c r="E139" s="30"/>
      <c r="F139" s="27">
        <f>F140</f>
        <v>574</v>
      </c>
      <c r="G139" s="27">
        <f>G140</f>
        <v>28</v>
      </c>
      <c r="H139" s="27">
        <f>H140</f>
        <v>0</v>
      </c>
      <c r="I139" s="27">
        <f>I140</f>
        <v>0</v>
      </c>
      <c r="J139" s="45"/>
      <c r="K139" s="27">
        <f>K140</f>
        <v>816000</v>
      </c>
      <c r="L139" s="27">
        <f>L140</f>
        <v>495380</v>
      </c>
      <c r="M139" s="27">
        <f>M140</f>
        <v>1311380</v>
      </c>
      <c r="N139" s="27">
        <f>N140</f>
        <v>1806760</v>
      </c>
      <c r="O139" s="27">
        <f t="shared" ref="O139:W139" si="69">O140</f>
        <v>1806760</v>
      </c>
      <c r="P139" s="27">
        <f t="shared" si="69"/>
        <v>0</v>
      </c>
      <c r="Q139" s="27">
        <f t="shared" si="69"/>
        <v>1806760</v>
      </c>
      <c r="R139" s="27">
        <f t="shared" si="69"/>
        <v>1446760</v>
      </c>
      <c r="S139" s="27">
        <f t="shared" si="69"/>
        <v>0</v>
      </c>
      <c r="T139" s="27">
        <f t="shared" si="69"/>
        <v>1446760</v>
      </c>
      <c r="U139" s="27">
        <f t="shared" si="69"/>
        <v>360000</v>
      </c>
      <c r="V139" s="27">
        <f t="shared" si="69"/>
        <v>0</v>
      </c>
      <c r="W139" s="27">
        <f t="shared" si="69"/>
        <v>360000</v>
      </c>
      <c r="X139" s="4"/>
    </row>
    <row r="140" s="4" customFormat="1" ht="27" customHeight="1" spans="1:23">
      <c r="A140" s="23" t="s">
        <v>273</v>
      </c>
      <c r="B140" s="32" t="s">
        <v>274</v>
      </c>
      <c r="C140" s="32" t="s">
        <v>274</v>
      </c>
      <c r="D140" s="32"/>
      <c r="E140" s="32"/>
      <c r="F140" s="25">
        <v>574</v>
      </c>
      <c r="G140" s="25">
        <v>28</v>
      </c>
      <c r="H140" s="33"/>
      <c r="I140" s="33"/>
      <c r="J140" s="48">
        <v>0.85</v>
      </c>
      <c r="K140" s="33">
        <v>816000</v>
      </c>
      <c r="L140" s="25">
        <f t="shared" ref="L139:L170" si="70">ROUND((F140*2500+G140*3850)*J140-K140,0)</f>
        <v>495380</v>
      </c>
      <c r="M140" s="25">
        <f t="shared" ref="M139:M170" si="71">ROUND((F140*2500+G140*3850+H140*2500+I140*3850)*J140,0)</f>
        <v>1311380</v>
      </c>
      <c r="N140" s="25">
        <f t="shared" ref="N139:N170" si="72">IF(ROUND(M140+L140,0)&lt;0,0,ROUND(M140+L140,0))</f>
        <v>1806760</v>
      </c>
      <c r="O140" s="25">
        <f t="shared" si="65"/>
        <v>1806760</v>
      </c>
      <c r="P140" s="25">
        <v>0</v>
      </c>
      <c r="Q140" s="25">
        <v>1806760</v>
      </c>
      <c r="R140" s="25">
        <v>1446760</v>
      </c>
      <c r="S140" s="25">
        <v>0</v>
      </c>
      <c r="T140" s="25">
        <v>1446760</v>
      </c>
      <c r="U140" s="25">
        <f t="shared" si="66"/>
        <v>360000</v>
      </c>
      <c r="V140" s="25">
        <f t="shared" si="67"/>
        <v>0</v>
      </c>
      <c r="W140" s="25">
        <f t="shared" si="68"/>
        <v>360000</v>
      </c>
    </row>
    <row r="141" s="3" customFormat="1" ht="27" customHeight="1" spans="1:24">
      <c r="A141" s="20" t="s">
        <v>275</v>
      </c>
      <c r="B141" s="26" t="s">
        <v>276</v>
      </c>
      <c r="C141" s="26" t="s">
        <v>276</v>
      </c>
      <c r="D141" s="26"/>
      <c r="E141" s="26"/>
      <c r="F141" s="31">
        <f>F142</f>
        <v>589</v>
      </c>
      <c r="G141" s="31">
        <f>G142</f>
        <v>23</v>
      </c>
      <c r="H141" s="31">
        <f>H142</f>
        <v>2</v>
      </c>
      <c r="I141" s="31">
        <f>I142</f>
        <v>0</v>
      </c>
      <c r="J141" s="47"/>
      <c r="K141" s="31">
        <f>K142</f>
        <v>799468</v>
      </c>
      <c r="L141" s="31">
        <f>L142</f>
        <v>527425</v>
      </c>
      <c r="M141" s="31">
        <f>M142</f>
        <v>1331143</v>
      </c>
      <c r="N141" s="31">
        <f>N142</f>
        <v>1858568</v>
      </c>
      <c r="O141" s="31">
        <f t="shared" ref="O141:W141" si="73">O142</f>
        <v>1858568</v>
      </c>
      <c r="P141" s="31">
        <f t="shared" si="73"/>
        <v>0</v>
      </c>
      <c r="Q141" s="31">
        <f t="shared" si="73"/>
        <v>1858568</v>
      </c>
      <c r="R141" s="31">
        <f t="shared" si="73"/>
        <v>1858568</v>
      </c>
      <c r="S141" s="31">
        <f t="shared" si="73"/>
        <v>0</v>
      </c>
      <c r="T141" s="31">
        <f t="shared" si="73"/>
        <v>1858568</v>
      </c>
      <c r="U141" s="31">
        <f t="shared" si="73"/>
        <v>0</v>
      </c>
      <c r="V141" s="31">
        <f t="shared" si="73"/>
        <v>0</v>
      </c>
      <c r="W141" s="31">
        <f t="shared" si="73"/>
        <v>0</v>
      </c>
      <c r="X141" s="4"/>
    </row>
    <row r="142" s="4" customFormat="1" ht="27" customHeight="1" spans="1:23">
      <c r="A142" s="23" t="s">
        <v>275</v>
      </c>
      <c r="B142" s="28" t="s">
        <v>276</v>
      </c>
      <c r="C142" s="28" t="s">
        <v>276</v>
      </c>
      <c r="D142" s="28"/>
      <c r="E142" s="28"/>
      <c r="F142" s="25">
        <v>589</v>
      </c>
      <c r="G142" s="25">
        <v>23</v>
      </c>
      <c r="H142" s="29">
        <v>2</v>
      </c>
      <c r="I142" s="29"/>
      <c r="J142" s="46">
        <v>0.85</v>
      </c>
      <c r="K142" s="29">
        <v>799468</v>
      </c>
      <c r="L142" s="25">
        <f t="shared" si="70"/>
        <v>527425</v>
      </c>
      <c r="M142" s="25">
        <f t="shared" si="71"/>
        <v>1331143</v>
      </c>
      <c r="N142" s="25">
        <f t="shared" si="72"/>
        <v>1858568</v>
      </c>
      <c r="O142" s="25">
        <f t="shared" si="65"/>
        <v>1858568</v>
      </c>
      <c r="P142" s="25">
        <v>0</v>
      </c>
      <c r="Q142" s="25">
        <v>1858568</v>
      </c>
      <c r="R142" s="25">
        <v>1858568</v>
      </c>
      <c r="S142" s="25">
        <v>0</v>
      </c>
      <c r="T142" s="25">
        <v>1858568</v>
      </c>
      <c r="U142" s="25">
        <f t="shared" si="66"/>
        <v>0</v>
      </c>
      <c r="V142" s="25">
        <f t="shared" si="67"/>
        <v>0</v>
      </c>
      <c r="W142" s="25">
        <f t="shared" si="68"/>
        <v>0</v>
      </c>
    </row>
    <row r="143" s="3" customFormat="1" ht="27" customHeight="1" spans="1:24">
      <c r="A143" s="20" t="s">
        <v>277</v>
      </c>
      <c r="B143" s="26" t="s">
        <v>278</v>
      </c>
      <c r="C143" s="26" t="s">
        <v>278</v>
      </c>
      <c r="D143" s="26"/>
      <c r="E143" s="26"/>
      <c r="F143" s="27">
        <f>SUM(F144:F149)</f>
        <v>1961</v>
      </c>
      <c r="G143" s="27">
        <f>SUM(G144:G149)</f>
        <v>98</v>
      </c>
      <c r="H143" s="27">
        <f>SUM(H144:H149)</f>
        <v>1</v>
      </c>
      <c r="I143" s="27">
        <f>SUM(I144:I149)</f>
        <v>0</v>
      </c>
      <c r="J143" s="45"/>
      <c r="K143" s="27">
        <f>SUM(K144:K149)</f>
        <v>3225156</v>
      </c>
      <c r="L143" s="27">
        <f>SUM(L144:L149)</f>
        <v>1262675</v>
      </c>
      <c r="M143" s="27">
        <f>SUM(M144:M149)</f>
        <v>4489956</v>
      </c>
      <c r="N143" s="27">
        <f>SUM(N144:N149)</f>
        <v>5752631</v>
      </c>
      <c r="O143" s="27">
        <f t="shared" ref="O143:W143" si="74">SUM(O144:O149)</f>
        <v>5752631</v>
      </c>
      <c r="P143" s="27">
        <f t="shared" si="74"/>
        <v>0</v>
      </c>
      <c r="Q143" s="27">
        <f t="shared" si="74"/>
        <v>5752631</v>
      </c>
      <c r="R143" s="27">
        <f t="shared" si="74"/>
        <v>5752631</v>
      </c>
      <c r="S143" s="27">
        <f t="shared" si="74"/>
        <v>0</v>
      </c>
      <c r="T143" s="27">
        <f t="shared" si="74"/>
        <v>5752631</v>
      </c>
      <c r="U143" s="27">
        <f t="shared" si="74"/>
        <v>0</v>
      </c>
      <c r="V143" s="27">
        <f t="shared" si="74"/>
        <v>0</v>
      </c>
      <c r="W143" s="27">
        <f t="shared" si="74"/>
        <v>0</v>
      </c>
      <c r="X143" s="4"/>
    </row>
    <row r="144" s="4" customFormat="1" ht="27" customHeight="1" spans="1:23">
      <c r="A144" s="23" t="s">
        <v>279</v>
      </c>
      <c r="B144" s="28" t="s">
        <v>280</v>
      </c>
      <c r="C144" s="28" t="s">
        <v>281</v>
      </c>
      <c r="D144" s="28"/>
      <c r="E144" s="28"/>
      <c r="F144" s="25">
        <v>140</v>
      </c>
      <c r="G144" s="25">
        <v>12</v>
      </c>
      <c r="H144" s="29"/>
      <c r="I144" s="29"/>
      <c r="J144" s="46">
        <v>0.85</v>
      </c>
      <c r="K144" s="29">
        <v>212288</v>
      </c>
      <c r="L144" s="25">
        <f t="shared" si="70"/>
        <v>124482</v>
      </c>
      <c r="M144" s="25">
        <f t="shared" si="71"/>
        <v>336770</v>
      </c>
      <c r="N144" s="25">
        <f t="shared" si="72"/>
        <v>461252</v>
      </c>
      <c r="O144" s="25">
        <f t="shared" si="65"/>
        <v>461252</v>
      </c>
      <c r="P144" s="25">
        <v>0</v>
      </c>
      <c r="Q144" s="25">
        <v>461252</v>
      </c>
      <c r="R144" s="25">
        <v>461252</v>
      </c>
      <c r="S144" s="25">
        <v>0</v>
      </c>
      <c r="T144" s="25">
        <v>461252</v>
      </c>
      <c r="U144" s="25">
        <f t="shared" si="66"/>
        <v>0</v>
      </c>
      <c r="V144" s="25">
        <f t="shared" si="67"/>
        <v>0</v>
      </c>
      <c r="W144" s="25">
        <f t="shared" si="68"/>
        <v>0</v>
      </c>
    </row>
    <row r="145" s="4" customFormat="1" ht="27" customHeight="1" spans="1:23">
      <c r="A145" s="23" t="s">
        <v>282</v>
      </c>
      <c r="B145" s="28" t="s">
        <v>283</v>
      </c>
      <c r="C145" s="28" t="s">
        <v>283</v>
      </c>
      <c r="D145" s="28"/>
      <c r="E145" s="28"/>
      <c r="F145" s="25">
        <v>399</v>
      </c>
      <c r="G145" s="25">
        <v>20</v>
      </c>
      <c r="H145" s="29"/>
      <c r="I145" s="29"/>
      <c r="J145" s="46">
        <v>0.85</v>
      </c>
      <c r="K145" s="29">
        <v>472940</v>
      </c>
      <c r="L145" s="25">
        <f t="shared" si="70"/>
        <v>440385</v>
      </c>
      <c r="M145" s="25">
        <f t="shared" si="71"/>
        <v>913325</v>
      </c>
      <c r="N145" s="25">
        <f t="shared" si="72"/>
        <v>1353710</v>
      </c>
      <c r="O145" s="25">
        <f t="shared" si="65"/>
        <v>1353710</v>
      </c>
      <c r="P145" s="25">
        <v>0</v>
      </c>
      <c r="Q145" s="25">
        <v>1353710</v>
      </c>
      <c r="R145" s="25">
        <v>1353710</v>
      </c>
      <c r="S145" s="25">
        <v>0</v>
      </c>
      <c r="T145" s="25">
        <v>1353710</v>
      </c>
      <c r="U145" s="25">
        <f t="shared" si="66"/>
        <v>0</v>
      </c>
      <c r="V145" s="25">
        <f t="shared" si="67"/>
        <v>0</v>
      </c>
      <c r="W145" s="25">
        <f t="shared" si="68"/>
        <v>0</v>
      </c>
    </row>
    <row r="146" s="4" customFormat="1" ht="27" customHeight="1" spans="1:23">
      <c r="A146" s="23" t="s">
        <v>284</v>
      </c>
      <c r="B146" s="28" t="s">
        <v>285</v>
      </c>
      <c r="C146" s="28" t="s">
        <v>286</v>
      </c>
      <c r="D146" s="28"/>
      <c r="E146" s="28"/>
      <c r="F146" s="25">
        <v>53</v>
      </c>
      <c r="G146" s="25">
        <v>3</v>
      </c>
      <c r="H146" s="29"/>
      <c r="I146" s="29"/>
      <c r="J146" s="46">
        <v>0.85</v>
      </c>
      <c r="K146" s="29">
        <v>68255</v>
      </c>
      <c r="L146" s="25">
        <f t="shared" si="70"/>
        <v>54188</v>
      </c>
      <c r="M146" s="25">
        <f t="shared" si="71"/>
        <v>122443</v>
      </c>
      <c r="N146" s="25">
        <f t="shared" si="72"/>
        <v>176631</v>
      </c>
      <c r="O146" s="25">
        <f t="shared" si="65"/>
        <v>176631</v>
      </c>
      <c r="P146" s="25">
        <v>0</v>
      </c>
      <c r="Q146" s="25">
        <v>176631</v>
      </c>
      <c r="R146" s="25">
        <v>176631</v>
      </c>
      <c r="S146" s="25">
        <v>0</v>
      </c>
      <c r="T146" s="25">
        <v>176631</v>
      </c>
      <c r="U146" s="25">
        <f t="shared" si="66"/>
        <v>0</v>
      </c>
      <c r="V146" s="25">
        <f t="shared" si="67"/>
        <v>0</v>
      </c>
      <c r="W146" s="25">
        <f t="shared" si="68"/>
        <v>0</v>
      </c>
    </row>
    <row r="147" s="4" customFormat="1" ht="27" customHeight="1" spans="1:23">
      <c r="A147" s="23" t="s">
        <v>284</v>
      </c>
      <c r="B147" s="28" t="s">
        <v>285</v>
      </c>
      <c r="C147" s="28" t="s">
        <v>287</v>
      </c>
      <c r="D147" s="28"/>
      <c r="E147" s="28"/>
      <c r="F147" s="25">
        <v>6</v>
      </c>
      <c r="G147" s="25">
        <v>0</v>
      </c>
      <c r="H147" s="29"/>
      <c r="I147" s="29"/>
      <c r="J147" s="46">
        <v>0.85</v>
      </c>
      <c r="K147" s="29">
        <v>6375</v>
      </c>
      <c r="L147" s="25">
        <f t="shared" si="70"/>
        <v>6375</v>
      </c>
      <c r="M147" s="25">
        <f t="shared" si="71"/>
        <v>12750</v>
      </c>
      <c r="N147" s="25">
        <f t="shared" si="72"/>
        <v>19125</v>
      </c>
      <c r="O147" s="25">
        <f t="shared" si="65"/>
        <v>19125</v>
      </c>
      <c r="P147" s="25">
        <v>0</v>
      </c>
      <c r="Q147" s="25">
        <v>19125</v>
      </c>
      <c r="R147" s="25">
        <v>19125</v>
      </c>
      <c r="S147" s="25">
        <v>0</v>
      </c>
      <c r="T147" s="25">
        <v>19125</v>
      </c>
      <c r="U147" s="25">
        <f t="shared" si="66"/>
        <v>0</v>
      </c>
      <c r="V147" s="25">
        <f t="shared" si="67"/>
        <v>0</v>
      </c>
      <c r="W147" s="25">
        <f t="shared" si="68"/>
        <v>0</v>
      </c>
    </row>
    <row r="148" s="4" customFormat="1" ht="27" customHeight="1" spans="1:23">
      <c r="A148" s="23" t="s">
        <v>288</v>
      </c>
      <c r="B148" s="28" t="s">
        <v>289</v>
      </c>
      <c r="C148" s="28" t="s">
        <v>289</v>
      </c>
      <c r="D148" s="28"/>
      <c r="E148" s="28"/>
      <c r="F148" s="25">
        <v>600</v>
      </c>
      <c r="G148" s="25">
        <v>22</v>
      </c>
      <c r="H148" s="29">
        <v>1</v>
      </c>
      <c r="I148" s="29"/>
      <c r="J148" s="46">
        <v>0.85</v>
      </c>
      <c r="K148" s="29">
        <v>838058</v>
      </c>
      <c r="L148" s="25">
        <f t="shared" si="70"/>
        <v>508937</v>
      </c>
      <c r="M148" s="25">
        <f t="shared" si="71"/>
        <v>1349120</v>
      </c>
      <c r="N148" s="25">
        <f t="shared" si="72"/>
        <v>1858057</v>
      </c>
      <c r="O148" s="25">
        <f t="shared" si="65"/>
        <v>1858057</v>
      </c>
      <c r="P148" s="25">
        <v>0</v>
      </c>
      <c r="Q148" s="25">
        <v>1858057</v>
      </c>
      <c r="R148" s="25">
        <v>1858057</v>
      </c>
      <c r="S148" s="25">
        <v>0</v>
      </c>
      <c r="T148" s="25">
        <v>1858057</v>
      </c>
      <c r="U148" s="25">
        <f t="shared" si="66"/>
        <v>0</v>
      </c>
      <c r="V148" s="25">
        <f t="shared" si="67"/>
        <v>0</v>
      </c>
      <c r="W148" s="25">
        <f t="shared" si="68"/>
        <v>0</v>
      </c>
    </row>
    <row r="149" s="4" customFormat="1" ht="27" customHeight="1" spans="1:23">
      <c r="A149" s="23" t="s">
        <v>290</v>
      </c>
      <c r="B149" s="32" t="s">
        <v>291</v>
      </c>
      <c r="C149" s="32" t="s">
        <v>291</v>
      </c>
      <c r="D149" s="32"/>
      <c r="E149" s="32"/>
      <c r="F149" s="25">
        <v>763</v>
      </c>
      <c r="G149" s="25">
        <v>41</v>
      </c>
      <c r="H149" s="33"/>
      <c r="I149" s="33"/>
      <c r="J149" s="48">
        <v>0.85</v>
      </c>
      <c r="K149" s="33">
        <v>1627240</v>
      </c>
      <c r="L149" s="25">
        <f t="shared" si="70"/>
        <v>128308</v>
      </c>
      <c r="M149" s="25">
        <f t="shared" si="71"/>
        <v>1755548</v>
      </c>
      <c r="N149" s="25">
        <f t="shared" si="72"/>
        <v>1883856</v>
      </c>
      <c r="O149" s="25">
        <f t="shared" si="65"/>
        <v>1883856</v>
      </c>
      <c r="P149" s="25">
        <v>0</v>
      </c>
      <c r="Q149" s="25">
        <v>1883856</v>
      </c>
      <c r="R149" s="25">
        <v>1883856</v>
      </c>
      <c r="S149" s="25">
        <v>0</v>
      </c>
      <c r="T149" s="25">
        <v>1883856</v>
      </c>
      <c r="U149" s="25">
        <f t="shared" si="66"/>
        <v>0</v>
      </c>
      <c r="V149" s="25">
        <f t="shared" si="67"/>
        <v>0</v>
      </c>
      <c r="W149" s="25">
        <f t="shared" si="68"/>
        <v>0</v>
      </c>
    </row>
    <row r="150" s="3" customFormat="1" ht="27" customHeight="1" spans="1:24">
      <c r="A150" s="20" t="s">
        <v>292</v>
      </c>
      <c r="B150" s="26" t="s">
        <v>293</v>
      </c>
      <c r="C150" s="26" t="s">
        <v>293</v>
      </c>
      <c r="D150" s="26"/>
      <c r="E150" s="26"/>
      <c r="F150" s="27">
        <f>F151</f>
        <v>753</v>
      </c>
      <c r="G150" s="27">
        <f>G151</f>
        <v>42</v>
      </c>
      <c r="H150" s="27">
        <f>H151</f>
        <v>0</v>
      </c>
      <c r="I150" s="27">
        <f>I151</f>
        <v>0</v>
      </c>
      <c r="J150" s="45"/>
      <c r="K150" s="27">
        <f>K151</f>
        <v>1264800</v>
      </c>
      <c r="L150" s="27">
        <f>L151</f>
        <v>472770</v>
      </c>
      <c r="M150" s="27">
        <f>M151</f>
        <v>1737570</v>
      </c>
      <c r="N150" s="27">
        <f>N151</f>
        <v>2210340</v>
      </c>
      <c r="O150" s="27">
        <f t="shared" ref="O150:W150" si="75">O151</f>
        <v>2210340</v>
      </c>
      <c r="P150" s="27">
        <f t="shared" si="75"/>
        <v>0</v>
      </c>
      <c r="Q150" s="27">
        <f t="shared" si="75"/>
        <v>2210340</v>
      </c>
      <c r="R150" s="27">
        <f t="shared" si="75"/>
        <v>2210340</v>
      </c>
      <c r="S150" s="27">
        <f t="shared" si="75"/>
        <v>0</v>
      </c>
      <c r="T150" s="27">
        <f t="shared" si="75"/>
        <v>2210340</v>
      </c>
      <c r="U150" s="27">
        <f t="shared" si="75"/>
        <v>0</v>
      </c>
      <c r="V150" s="27">
        <f t="shared" si="75"/>
        <v>0</v>
      </c>
      <c r="W150" s="27">
        <f t="shared" si="75"/>
        <v>0</v>
      </c>
      <c r="X150" s="4"/>
    </row>
    <row r="151" s="4" customFormat="1" ht="27" customHeight="1" spans="1:23">
      <c r="A151" s="23" t="s">
        <v>292</v>
      </c>
      <c r="B151" s="28" t="s">
        <v>293</v>
      </c>
      <c r="C151" s="28" t="s">
        <v>293</v>
      </c>
      <c r="D151" s="28"/>
      <c r="E151" s="28"/>
      <c r="F151" s="25">
        <v>753</v>
      </c>
      <c r="G151" s="25">
        <v>42</v>
      </c>
      <c r="H151" s="29"/>
      <c r="I151" s="29"/>
      <c r="J151" s="46">
        <v>0.85</v>
      </c>
      <c r="K151" s="29">
        <v>1264800</v>
      </c>
      <c r="L151" s="25">
        <f t="shared" si="70"/>
        <v>472770</v>
      </c>
      <c r="M151" s="25">
        <f t="shared" si="71"/>
        <v>1737570</v>
      </c>
      <c r="N151" s="25">
        <f t="shared" si="72"/>
        <v>2210340</v>
      </c>
      <c r="O151" s="25">
        <f t="shared" si="65"/>
        <v>2210340</v>
      </c>
      <c r="P151" s="25">
        <v>0</v>
      </c>
      <c r="Q151" s="25">
        <v>2210340</v>
      </c>
      <c r="R151" s="25">
        <v>2210340</v>
      </c>
      <c r="S151" s="25">
        <v>0</v>
      </c>
      <c r="T151" s="25">
        <v>2210340</v>
      </c>
      <c r="U151" s="25">
        <f t="shared" si="66"/>
        <v>0</v>
      </c>
      <c r="V151" s="25">
        <f t="shared" si="67"/>
        <v>0</v>
      </c>
      <c r="W151" s="25">
        <f t="shared" si="68"/>
        <v>0</v>
      </c>
    </row>
    <row r="152" s="3" customFormat="1" ht="27" customHeight="1" spans="1:24">
      <c r="A152" s="20" t="s">
        <v>294</v>
      </c>
      <c r="B152" s="26" t="s">
        <v>295</v>
      </c>
      <c r="C152" s="26" t="s">
        <v>295</v>
      </c>
      <c r="D152" s="26"/>
      <c r="E152" s="26"/>
      <c r="F152" s="31">
        <f>F153</f>
        <v>766</v>
      </c>
      <c r="G152" s="31">
        <f>G153</f>
        <v>30</v>
      </c>
      <c r="H152" s="31">
        <f>H153</f>
        <v>0</v>
      </c>
      <c r="I152" s="31">
        <f>I153</f>
        <v>0</v>
      </c>
      <c r="J152" s="47"/>
      <c r="K152" s="31">
        <f>K153</f>
        <v>1099773</v>
      </c>
      <c r="L152" s="31">
        <f>L153</f>
        <v>626152</v>
      </c>
      <c r="M152" s="31">
        <f>M153</f>
        <v>1725925</v>
      </c>
      <c r="N152" s="31">
        <f>N153</f>
        <v>2352077</v>
      </c>
      <c r="O152" s="31">
        <f t="shared" ref="O152:W152" si="76">O153</f>
        <v>2352077</v>
      </c>
      <c r="P152" s="31">
        <f t="shared" si="76"/>
        <v>0</v>
      </c>
      <c r="Q152" s="31">
        <f t="shared" si="76"/>
        <v>2352077</v>
      </c>
      <c r="R152" s="31">
        <f t="shared" si="76"/>
        <v>2352077</v>
      </c>
      <c r="S152" s="31">
        <f t="shared" si="76"/>
        <v>0</v>
      </c>
      <c r="T152" s="31">
        <f t="shared" si="76"/>
        <v>2352077</v>
      </c>
      <c r="U152" s="31">
        <f t="shared" si="76"/>
        <v>0</v>
      </c>
      <c r="V152" s="31">
        <f t="shared" si="76"/>
        <v>0</v>
      </c>
      <c r="W152" s="31">
        <f t="shared" si="76"/>
        <v>0</v>
      </c>
      <c r="X152" s="4"/>
    </row>
    <row r="153" s="4" customFormat="1" ht="27" customHeight="1" spans="1:23">
      <c r="A153" s="23" t="s">
        <v>294</v>
      </c>
      <c r="B153" s="28" t="s">
        <v>295</v>
      </c>
      <c r="C153" s="28" t="s">
        <v>295</v>
      </c>
      <c r="D153" s="28"/>
      <c r="E153" s="28"/>
      <c r="F153" s="25">
        <v>766</v>
      </c>
      <c r="G153" s="25">
        <v>30</v>
      </c>
      <c r="H153" s="29"/>
      <c r="I153" s="29"/>
      <c r="J153" s="46">
        <v>0.85</v>
      </c>
      <c r="K153" s="29">
        <v>1099773</v>
      </c>
      <c r="L153" s="25">
        <f t="shared" si="70"/>
        <v>626152</v>
      </c>
      <c r="M153" s="25">
        <f t="shared" si="71"/>
        <v>1725925</v>
      </c>
      <c r="N153" s="25">
        <f t="shared" si="72"/>
        <v>2352077</v>
      </c>
      <c r="O153" s="25">
        <f t="shared" si="65"/>
        <v>2352077</v>
      </c>
      <c r="P153" s="25">
        <v>0</v>
      </c>
      <c r="Q153" s="25">
        <v>2352077</v>
      </c>
      <c r="R153" s="25">
        <v>2352077</v>
      </c>
      <c r="S153" s="25">
        <v>0</v>
      </c>
      <c r="T153" s="25">
        <v>2352077</v>
      </c>
      <c r="U153" s="25">
        <f t="shared" si="66"/>
        <v>0</v>
      </c>
      <c r="V153" s="25">
        <f t="shared" si="67"/>
        <v>0</v>
      </c>
      <c r="W153" s="25">
        <f t="shared" si="68"/>
        <v>0</v>
      </c>
    </row>
    <row r="154" s="3" customFormat="1" ht="27" customHeight="1" spans="1:24">
      <c r="A154" s="20" t="s">
        <v>296</v>
      </c>
      <c r="B154" s="26" t="s">
        <v>297</v>
      </c>
      <c r="C154" s="26" t="s">
        <v>297</v>
      </c>
      <c r="D154" s="26"/>
      <c r="E154" s="26"/>
      <c r="F154" s="27">
        <f>SUM(F155:F160)</f>
        <v>445</v>
      </c>
      <c r="G154" s="27">
        <f>SUM(G155:G160)</f>
        <v>28</v>
      </c>
      <c r="H154" s="27">
        <f>SUM(H155:H160)</f>
        <v>14</v>
      </c>
      <c r="I154" s="27">
        <f>SUM(I155:I160)</f>
        <v>1</v>
      </c>
      <c r="J154" s="45"/>
      <c r="K154" s="27">
        <f>SUM(K155:K160)</f>
        <v>728749</v>
      </c>
      <c r="L154" s="27">
        <f>SUM(L155:L160)</f>
        <v>64446</v>
      </c>
      <c r="M154" s="27">
        <f>SUM(M155:M160)</f>
        <v>818449</v>
      </c>
      <c r="N154" s="27">
        <f>SUM(N155:N160)</f>
        <v>882895</v>
      </c>
      <c r="O154" s="27">
        <f t="shared" ref="O154:W154" si="77">SUM(O155:O160)</f>
        <v>882895</v>
      </c>
      <c r="P154" s="27">
        <f t="shared" si="77"/>
        <v>0</v>
      </c>
      <c r="Q154" s="27">
        <f t="shared" si="77"/>
        <v>882895</v>
      </c>
      <c r="R154" s="27">
        <f t="shared" si="77"/>
        <v>882895</v>
      </c>
      <c r="S154" s="27">
        <f t="shared" si="77"/>
        <v>0</v>
      </c>
      <c r="T154" s="27">
        <f t="shared" si="77"/>
        <v>882895</v>
      </c>
      <c r="U154" s="27">
        <f t="shared" si="77"/>
        <v>0</v>
      </c>
      <c r="V154" s="27">
        <f t="shared" si="77"/>
        <v>0</v>
      </c>
      <c r="W154" s="27">
        <f t="shared" si="77"/>
        <v>0</v>
      </c>
      <c r="X154" s="4"/>
    </row>
    <row r="155" s="4" customFormat="1" ht="27" customHeight="1" spans="1:23">
      <c r="A155" s="23" t="s">
        <v>298</v>
      </c>
      <c r="B155" s="28" t="s">
        <v>299</v>
      </c>
      <c r="C155" s="28" t="s">
        <v>300</v>
      </c>
      <c r="D155" s="28"/>
      <c r="E155" s="28"/>
      <c r="F155" s="25">
        <v>128</v>
      </c>
      <c r="G155" s="25">
        <v>2</v>
      </c>
      <c r="H155" s="29"/>
      <c r="I155" s="29"/>
      <c r="J155" s="46">
        <v>0.65</v>
      </c>
      <c r="K155" s="29">
        <v>203190</v>
      </c>
      <c r="L155" s="25">
        <f t="shared" si="70"/>
        <v>9815</v>
      </c>
      <c r="M155" s="25">
        <f t="shared" si="71"/>
        <v>213005</v>
      </c>
      <c r="N155" s="25">
        <f t="shared" si="72"/>
        <v>222820</v>
      </c>
      <c r="O155" s="25">
        <f t="shared" si="65"/>
        <v>222820</v>
      </c>
      <c r="P155" s="25">
        <v>0</v>
      </c>
      <c r="Q155" s="25">
        <v>222820</v>
      </c>
      <c r="R155" s="25">
        <v>222820</v>
      </c>
      <c r="S155" s="25">
        <v>0</v>
      </c>
      <c r="T155" s="25">
        <v>222820</v>
      </c>
      <c r="U155" s="25">
        <f t="shared" si="66"/>
        <v>0</v>
      </c>
      <c r="V155" s="25">
        <f t="shared" si="67"/>
        <v>0</v>
      </c>
      <c r="W155" s="25">
        <f t="shared" si="68"/>
        <v>0</v>
      </c>
    </row>
    <row r="156" s="4" customFormat="1" ht="27" customHeight="1" spans="1:23">
      <c r="A156" s="23" t="s">
        <v>301</v>
      </c>
      <c r="B156" s="28" t="s">
        <v>302</v>
      </c>
      <c r="C156" s="28" t="s">
        <v>302</v>
      </c>
      <c r="D156" s="28"/>
      <c r="E156" s="28"/>
      <c r="F156" s="25">
        <v>55</v>
      </c>
      <c r="G156" s="25">
        <v>6</v>
      </c>
      <c r="H156" s="29"/>
      <c r="I156" s="29"/>
      <c r="J156" s="46">
        <v>0.65</v>
      </c>
      <c r="K156" s="29">
        <v>103578</v>
      </c>
      <c r="L156" s="25">
        <f t="shared" si="70"/>
        <v>812</v>
      </c>
      <c r="M156" s="25">
        <f t="shared" si="71"/>
        <v>104390</v>
      </c>
      <c r="N156" s="25">
        <f t="shared" si="72"/>
        <v>105202</v>
      </c>
      <c r="O156" s="25">
        <f t="shared" si="65"/>
        <v>105202</v>
      </c>
      <c r="P156" s="25">
        <v>0</v>
      </c>
      <c r="Q156" s="25">
        <v>105202</v>
      </c>
      <c r="R156" s="25">
        <v>105202</v>
      </c>
      <c r="S156" s="25">
        <v>0</v>
      </c>
      <c r="T156" s="25">
        <v>105202</v>
      </c>
      <c r="U156" s="25">
        <f t="shared" si="66"/>
        <v>0</v>
      </c>
      <c r="V156" s="25">
        <f t="shared" si="67"/>
        <v>0</v>
      </c>
      <c r="W156" s="25">
        <f t="shared" si="68"/>
        <v>0</v>
      </c>
    </row>
    <row r="157" s="4" customFormat="1" ht="27" customHeight="1" spans="1:23">
      <c r="A157" s="23" t="s">
        <v>303</v>
      </c>
      <c r="B157" s="28" t="s">
        <v>304</v>
      </c>
      <c r="C157" s="28" t="s">
        <v>304</v>
      </c>
      <c r="D157" s="28"/>
      <c r="E157" s="28"/>
      <c r="F157" s="25">
        <v>32</v>
      </c>
      <c r="G157" s="25">
        <v>5</v>
      </c>
      <c r="H157" s="29"/>
      <c r="I157" s="29"/>
      <c r="J157" s="46">
        <v>0.65</v>
      </c>
      <c r="K157" s="29">
        <v>44818</v>
      </c>
      <c r="L157" s="25">
        <f t="shared" si="70"/>
        <v>19695</v>
      </c>
      <c r="M157" s="25">
        <f t="shared" si="71"/>
        <v>64513</v>
      </c>
      <c r="N157" s="25">
        <f t="shared" si="72"/>
        <v>84208</v>
      </c>
      <c r="O157" s="25">
        <f t="shared" si="65"/>
        <v>84208</v>
      </c>
      <c r="P157" s="25">
        <v>0</v>
      </c>
      <c r="Q157" s="25">
        <v>84208</v>
      </c>
      <c r="R157" s="25">
        <v>84208</v>
      </c>
      <c r="S157" s="25">
        <v>0</v>
      </c>
      <c r="T157" s="25">
        <v>84208</v>
      </c>
      <c r="U157" s="25">
        <f t="shared" si="66"/>
        <v>0</v>
      </c>
      <c r="V157" s="25">
        <f t="shared" si="67"/>
        <v>0</v>
      </c>
      <c r="W157" s="25">
        <f t="shared" si="68"/>
        <v>0</v>
      </c>
    </row>
    <row r="158" s="4" customFormat="1" ht="27" customHeight="1" spans="1:23">
      <c r="A158" s="23" t="s">
        <v>305</v>
      </c>
      <c r="B158" s="28" t="s">
        <v>306</v>
      </c>
      <c r="C158" s="28" t="s">
        <v>306</v>
      </c>
      <c r="D158" s="28"/>
      <c r="E158" s="28"/>
      <c r="F158" s="25">
        <v>60</v>
      </c>
      <c r="G158" s="25">
        <v>9</v>
      </c>
      <c r="H158" s="29"/>
      <c r="I158" s="29"/>
      <c r="J158" s="46">
        <v>0.65</v>
      </c>
      <c r="K158" s="29">
        <v>147713</v>
      </c>
      <c r="L158" s="25">
        <f t="shared" si="70"/>
        <v>-27691</v>
      </c>
      <c r="M158" s="25">
        <f t="shared" si="71"/>
        <v>120023</v>
      </c>
      <c r="N158" s="25">
        <f t="shared" si="72"/>
        <v>92332</v>
      </c>
      <c r="O158" s="25">
        <f t="shared" si="65"/>
        <v>92332</v>
      </c>
      <c r="P158" s="25">
        <v>0</v>
      </c>
      <c r="Q158" s="25">
        <v>92332</v>
      </c>
      <c r="R158" s="25">
        <v>92332</v>
      </c>
      <c r="S158" s="25">
        <v>0</v>
      </c>
      <c r="T158" s="25">
        <v>92332</v>
      </c>
      <c r="U158" s="25">
        <f t="shared" si="66"/>
        <v>0</v>
      </c>
      <c r="V158" s="25">
        <f t="shared" si="67"/>
        <v>0</v>
      </c>
      <c r="W158" s="25">
        <f t="shared" si="68"/>
        <v>0</v>
      </c>
    </row>
    <row r="159" s="4" customFormat="1" ht="27" customHeight="1" spans="1:23">
      <c r="A159" s="23" t="s">
        <v>305</v>
      </c>
      <c r="B159" s="28" t="s">
        <v>306</v>
      </c>
      <c r="C159" s="28" t="s">
        <v>307</v>
      </c>
      <c r="D159" s="28"/>
      <c r="E159" s="28"/>
      <c r="F159" s="25">
        <v>16</v>
      </c>
      <c r="G159" s="25">
        <v>1</v>
      </c>
      <c r="H159" s="29">
        <v>13</v>
      </c>
      <c r="I159" s="29"/>
      <c r="J159" s="46">
        <v>0.65</v>
      </c>
      <c r="K159" s="29">
        <v>37440</v>
      </c>
      <c r="L159" s="25">
        <f t="shared" si="70"/>
        <v>-8938</v>
      </c>
      <c r="M159" s="25">
        <f t="shared" si="71"/>
        <v>49628</v>
      </c>
      <c r="N159" s="25">
        <f t="shared" si="72"/>
        <v>40690</v>
      </c>
      <c r="O159" s="25">
        <f t="shared" si="65"/>
        <v>40690</v>
      </c>
      <c r="P159" s="25">
        <v>0</v>
      </c>
      <c r="Q159" s="25">
        <v>40690</v>
      </c>
      <c r="R159" s="25">
        <v>40690</v>
      </c>
      <c r="S159" s="25">
        <v>0</v>
      </c>
      <c r="T159" s="25">
        <v>40690</v>
      </c>
      <c r="U159" s="25">
        <f t="shared" si="66"/>
        <v>0</v>
      </c>
      <c r="V159" s="25">
        <f t="shared" si="67"/>
        <v>0</v>
      </c>
      <c r="W159" s="25">
        <f t="shared" si="68"/>
        <v>0</v>
      </c>
    </row>
    <row r="160" s="4" customFormat="1" ht="27" customHeight="1" spans="1:23">
      <c r="A160" s="23" t="s">
        <v>308</v>
      </c>
      <c r="B160" s="28" t="s">
        <v>309</v>
      </c>
      <c r="C160" s="28" t="s">
        <v>309</v>
      </c>
      <c r="D160" s="28"/>
      <c r="E160" s="28"/>
      <c r="F160" s="25">
        <v>154</v>
      </c>
      <c r="G160" s="25">
        <v>5</v>
      </c>
      <c r="H160" s="29">
        <v>1</v>
      </c>
      <c r="I160" s="29">
        <v>1</v>
      </c>
      <c r="J160" s="46">
        <v>0.65</v>
      </c>
      <c r="K160" s="29">
        <v>192010</v>
      </c>
      <c r="L160" s="25">
        <f t="shared" si="70"/>
        <v>70753</v>
      </c>
      <c r="M160" s="25">
        <f t="shared" si="71"/>
        <v>266890</v>
      </c>
      <c r="N160" s="25">
        <f t="shared" si="72"/>
        <v>337643</v>
      </c>
      <c r="O160" s="25">
        <f t="shared" si="65"/>
        <v>337643</v>
      </c>
      <c r="P160" s="25">
        <v>0</v>
      </c>
      <c r="Q160" s="25">
        <v>337643</v>
      </c>
      <c r="R160" s="25">
        <v>337643</v>
      </c>
      <c r="S160" s="25">
        <v>0</v>
      </c>
      <c r="T160" s="25">
        <v>337643</v>
      </c>
      <c r="U160" s="25">
        <f t="shared" si="66"/>
        <v>0</v>
      </c>
      <c r="V160" s="25">
        <f t="shared" si="67"/>
        <v>0</v>
      </c>
      <c r="W160" s="25">
        <f t="shared" si="68"/>
        <v>0</v>
      </c>
    </row>
    <row r="161" s="3" customFormat="1" ht="27" customHeight="1" spans="1:24">
      <c r="A161" s="20" t="s">
        <v>310</v>
      </c>
      <c r="B161" s="26" t="s">
        <v>311</v>
      </c>
      <c r="C161" s="26" t="s">
        <v>311</v>
      </c>
      <c r="D161" s="26"/>
      <c r="E161" s="26"/>
      <c r="F161" s="27">
        <f>F162</f>
        <v>162</v>
      </c>
      <c r="G161" s="27">
        <f>G162</f>
        <v>3</v>
      </c>
      <c r="H161" s="27">
        <f>H162</f>
        <v>0</v>
      </c>
      <c r="I161" s="27">
        <f>I162</f>
        <v>0</v>
      </c>
      <c r="J161" s="45"/>
      <c r="K161" s="27">
        <f>K162</f>
        <v>271788</v>
      </c>
      <c r="L161" s="27">
        <f>L162</f>
        <v>82280</v>
      </c>
      <c r="M161" s="27">
        <f>M162</f>
        <v>354068</v>
      </c>
      <c r="N161" s="27">
        <f>N162</f>
        <v>436348</v>
      </c>
      <c r="O161" s="27">
        <f t="shared" ref="O161:W161" si="78">O162</f>
        <v>436348</v>
      </c>
      <c r="P161" s="27">
        <f t="shared" si="78"/>
        <v>0</v>
      </c>
      <c r="Q161" s="27">
        <f t="shared" si="78"/>
        <v>436348</v>
      </c>
      <c r="R161" s="27">
        <f t="shared" si="78"/>
        <v>436348</v>
      </c>
      <c r="S161" s="27">
        <f t="shared" si="78"/>
        <v>0</v>
      </c>
      <c r="T161" s="27">
        <f t="shared" si="78"/>
        <v>436348</v>
      </c>
      <c r="U161" s="27">
        <f t="shared" si="78"/>
        <v>0</v>
      </c>
      <c r="V161" s="27">
        <f t="shared" si="78"/>
        <v>0</v>
      </c>
      <c r="W161" s="27">
        <f t="shared" si="78"/>
        <v>0</v>
      </c>
      <c r="X161" s="4"/>
    </row>
    <row r="162" s="4" customFormat="1" ht="27" customHeight="1" spans="1:23">
      <c r="A162" s="23" t="s">
        <v>310</v>
      </c>
      <c r="B162" s="28" t="s">
        <v>311</v>
      </c>
      <c r="C162" s="28" t="s">
        <v>311</v>
      </c>
      <c r="D162" s="28"/>
      <c r="E162" s="28"/>
      <c r="F162" s="25">
        <v>162</v>
      </c>
      <c r="G162" s="25">
        <v>3</v>
      </c>
      <c r="H162" s="29"/>
      <c r="I162" s="29"/>
      <c r="J162" s="46">
        <v>0.85</v>
      </c>
      <c r="K162" s="29">
        <v>271788</v>
      </c>
      <c r="L162" s="25">
        <f t="shared" si="70"/>
        <v>82280</v>
      </c>
      <c r="M162" s="25">
        <f t="shared" si="71"/>
        <v>354068</v>
      </c>
      <c r="N162" s="25">
        <f t="shared" si="72"/>
        <v>436348</v>
      </c>
      <c r="O162" s="25">
        <f t="shared" si="65"/>
        <v>436348</v>
      </c>
      <c r="P162" s="25">
        <v>0</v>
      </c>
      <c r="Q162" s="25">
        <v>436348</v>
      </c>
      <c r="R162" s="25">
        <v>436348</v>
      </c>
      <c r="S162" s="25">
        <v>0</v>
      </c>
      <c r="T162" s="25">
        <v>436348</v>
      </c>
      <c r="U162" s="25">
        <f t="shared" si="66"/>
        <v>0</v>
      </c>
      <c r="V162" s="25">
        <f t="shared" si="67"/>
        <v>0</v>
      </c>
      <c r="W162" s="25">
        <f t="shared" si="68"/>
        <v>0</v>
      </c>
    </row>
    <row r="163" s="3" customFormat="1" ht="27" customHeight="1" spans="1:24">
      <c r="A163" s="20" t="s">
        <v>312</v>
      </c>
      <c r="B163" s="26" t="s">
        <v>313</v>
      </c>
      <c r="C163" s="26" t="s">
        <v>313</v>
      </c>
      <c r="D163" s="26"/>
      <c r="E163" s="26"/>
      <c r="F163" s="27">
        <f>F164</f>
        <v>138</v>
      </c>
      <c r="G163" s="27">
        <f>G164</f>
        <v>6</v>
      </c>
      <c r="H163" s="27">
        <f>H164</f>
        <v>0</v>
      </c>
      <c r="I163" s="27">
        <f>I164</f>
        <v>0</v>
      </c>
      <c r="J163" s="45"/>
      <c r="K163" s="27">
        <f>K164</f>
        <v>212670</v>
      </c>
      <c r="L163" s="27">
        <f>L164</f>
        <v>100215</v>
      </c>
      <c r="M163" s="27">
        <f>M164</f>
        <v>312885</v>
      </c>
      <c r="N163" s="27">
        <f>N164</f>
        <v>413100</v>
      </c>
      <c r="O163" s="27">
        <f t="shared" ref="O163:W163" si="79">O164</f>
        <v>413100</v>
      </c>
      <c r="P163" s="27">
        <f t="shared" si="79"/>
        <v>0</v>
      </c>
      <c r="Q163" s="27">
        <f t="shared" si="79"/>
        <v>413100</v>
      </c>
      <c r="R163" s="27">
        <f t="shared" si="79"/>
        <v>413100</v>
      </c>
      <c r="S163" s="27">
        <f t="shared" si="79"/>
        <v>0</v>
      </c>
      <c r="T163" s="27">
        <f t="shared" si="79"/>
        <v>413100</v>
      </c>
      <c r="U163" s="27">
        <f t="shared" si="79"/>
        <v>0</v>
      </c>
      <c r="V163" s="27">
        <f t="shared" si="79"/>
        <v>0</v>
      </c>
      <c r="W163" s="27">
        <f t="shared" si="79"/>
        <v>0</v>
      </c>
      <c r="X163" s="4"/>
    </row>
    <row r="164" s="4" customFormat="1" ht="27" customHeight="1" spans="1:23">
      <c r="A164" s="23" t="s">
        <v>312</v>
      </c>
      <c r="B164" s="28" t="s">
        <v>313</v>
      </c>
      <c r="C164" s="28" t="s">
        <v>313</v>
      </c>
      <c r="D164" s="28"/>
      <c r="E164" s="28"/>
      <c r="F164" s="25">
        <v>138</v>
      </c>
      <c r="G164" s="25">
        <v>6</v>
      </c>
      <c r="H164" s="29"/>
      <c r="I164" s="29"/>
      <c r="J164" s="46">
        <v>0.85</v>
      </c>
      <c r="K164" s="29">
        <v>212670</v>
      </c>
      <c r="L164" s="25">
        <f t="shared" si="70"/>
        <v>100215</v>
      </c>
      <c r="M164" s="25">
        <f t="shared" si="71"/>
        <v>312885</v>
      </c>
      <c r="N164" s="25">
        <f t="shared" si="72"/>
        <v>413100</v>
      </c>
      <c r="O164" s="25">
        <f t="shared" si="65"/>
        <v>413100</v>
      </c>
      <c r="P164" s="25">
        <v>0</v>
      </c>
      <c r="Q164" s="25">
        <v>413100</v>
      </c>
      <c r="R164" s="25">
        <v>413100</v>
      </c>
      <c r="S164" s="25">
        <v>0</v>
      </c>
      <c r="T164" s="25">
        <v>413100</v>
      </c>
      <c r="U164" s="25">
        <f t="shared" si="66"/>
        <v>0</v>
      </c>
      <c r="V164" s="25">
        <f t="shared" si="67"/>
        <v>0</v>
      </c>
      <c r="W164" s="25">
        <f t="shared" si="68"/>
        <v>0</v>
      </c>
    </row>
    <row r="165" s="3" customFormat="1" ht="27" customHeight="1" spans="1:24">
      <c r="A165" s="20" t="s">
        <v>314</v>
      </c>
      <c r="B165" s="26" t="s">
        <v>315</v>
      </c>
      <c r="C165" s="26" t="s">
        <v>315</v>
      </c>
      <c r="D165" s="26"/>
      <c r="E165" s="26"/>
      <c r="F165" s="31">
        <f>F166</f>
        <v>334</v>
      </c>
      <c r="G165" s="31">
        <f>G166</f>
        <v>5</v>
      </c>
      <c r="H165" s="31">
        <f>H166</f>
        <v>0</v>
      </c>
      <c r="I165" s="31">
        <f>I166</f>
        <v>0</v>
      </c>
      <c r="J165" s="47"/>
      <c r="K165" s="31">
        <f>K166</f>
        <v>393295</v>
      </c>
      <c r="L165" s="31">
        <f>L166</f>
        <v>332818</v>
      </c>
      <c r="M165" s="31">
        <f>M166</f>
        <v>726113</v>
      </c>
      <c r="N165" s="31">
        <f>N166</f>
        <v>1058931</v>
      </c>
      <c r="O165" s="31">
        <f t="shared" ref="O165:W165" si="80">O166</f>
        <v>1058931</v>
      </c>
      <c r="P165" s="31">
        <f t="shared" si="80"/>
        <v>0</v>
      </c>
      <c r="Q165" s="31">
        <f t="shared" si="80"/>
        <v>1058931</v>
      </c>
      <c r="R165" s="31">
        <f t="shared" si="80"/>
        <v>1058931</v>
      </c>
      <c r="S165" s="31">
        <f t="shared" si="80"/>
        <v>0</v>
      </c>
      <c r="T165" s="31">
        <f t="shared" si="80"/>
        <v>1058931</v>
      </c>
      <c r="U165" s="31">
        <f t="shared" si="80"/>
        <v>0</v>
      </c>
      <c r="V165" s="31">
        <f t="shared" si="80"/>
        <v>0</v>
      </c>
      <c r="W165" s="31">
        <f t="shared" si="80"/>
        <v>0</v>
      </c>
      <c r="X165" s="4"/>
    </row>
    <row r="166" s="4" customFormat="1" ht="27" customHeight="1" spans="1:23">
      <c r="A166" s="23" t="s">
        <v>314</v>
      </c>
      <c r="B166" s="28" t="s">
        <v>315</v>
      </c>
      <c r="C166" s="28" t="s">
        <v>315</v>
      </c>
      <c r="D166" s="28"/>
      <c r="E166" s="28"/>
      <c r="F166" s="25">
        <v>334</v>
      </c>
      <c r="G166" s="25">
        <v>5</v>
      </c>
      <c r="H166" s="29"/>
      <c r="I166" s="29"/>
      <c r="J166" s="46">
        <v>0.85</v>
      </c>
      <c r="K166" s="29">
        <v>393295</v>
      </c>
      <c r="L166" s="25">
        <f t="shared" si="70"/>
        <v>332818</v>
      </c>
      <c r="M166" s="25">
        <f t="shared" si="71"/>
        <v>726113</v>
      </c>
      <c r="N166" s="25">
        <f t="shared" si="72"/>
        <v>1058931</v>
      </c>
      <c r="O166" s="25">
        <f t="shared" si="65"/>
        <v>1058931</v>
      </c>
      <c r="P166" s="25">
        <v>0</v>
      </c>
      <c r="Q166" s="25">
        <v>1058931</v>
      </c>
      <c r="R166" s="25">
        <v>1058931</v>
      </c>
      <c r="S166" s="25">
        <v>0</v>
      </c>
      <c r="T166" s="25">
        <v>1058931</v>
      </c>
      <c r="U166" s="25">
        <f t="shared" si="66"/>
        <v>0</v>
      </c>
      <c r="V166" s="25">
        <f t="shared" si="67"/>
        <v>0</v>
      </c>
      <c r="W166" s="25">
        <f t="shared" si="68"/>
        <v>0</v>
      </c>
    </row>
    <row r="167" s="3" customFormat="1" ht="27" customHeight="1" spans="1:24">
      <c r="A167" s="20" t="s">
        <v>316</v>
      </c>
      <c r="B167" s="26" t="s">
        <v>317</v>
      </c>
      <c r="C167" s="26" t="s">
        <v>317</v>
      </c>
      <c r="D167" s="26"/>
      <c r="E167" s="26"/>
      <c r="F167" s="27">
        <f>F168</f>
        <v>522</v>
      </c>
      <c r="G167" s="27">
        <f>G168</f>
        <v>18</v>
      </c>
      <c r="H167" s="27">
        <f>H168</f>
        <v>0</v>
      </c>
      <c r="I167" s="27">
        <f>I168</f>
        <v>0</v>
      </c>
      <c r="J167" s="45"/>
      <c r="K167" s="27">
        <f>K168</f>
        <v>774393</v>
      </c>
      <c r="L167" s="27">
        <f>L168</f>
        <v>393762</v>
      </c>
      <c r="M167" s="27">
        <f>M168</f>
        <v>1168155</v>
      </c>
      <c r="N167" s="27">
        <f>N168</f>
        <v>1561917</v>
      </c>
      <c r="O167" s="27">
        <f t="shared" ref="O167:W167" si="81">O168</f>
        <v>1561917</v>
      </c>
      <c r="P167" s="27">
        <f t="shared" si="81"/>
        <v>0</v>
      </c>
      <c r="Q167" s="27">
        <f t="shared" si="81"/>
        <v>1561917</v>
      </c>
      <c r="R167" s="27">
        <f t="shared" si="81"/>
        <v>1561917</v>
      </c>
      <c r="S167" s="27">
        <f t="shared" si="81"/>
        <v>0</v>
      </c>
      <c r="T167" s="27">
        <f t="shared" si="81"/>
        <v>1561917</v>
      </c>
      <c r="U167" s="27">
        <f t="shared" si="81"/>
        <v>0</v>
      </c>
      <c r="V167" s="27">
        <f t="shared" si="81"/>
        <v>0</v>
      </c>
      <c r="W167" s="27">
        <f t="shared" si="81"/>
        <v>0</v>
      </c>
      <c r="X167" s="4"/>
    </row>
    <row r="168" s="4" customFormat="1" ht="27" customHeight="1" spans="1:23">
      <c r="A168" s="23" t="s">
        <v>316</v>
      </c>
      <c r="B168" s="28" t="s">
        <v>317</v>
      </c>
      <c r="C168" s="28" t="s">
        <v>317</v>
      </c>
      <c r="D168" s="28"/>
      <c r="E168" s="28"/>
      <c r="F168" s="25">
        <v>522</v>
      </c>
      <c r="G168" s="25">
        <v>18</v>
      </c>
      <c r="H168" s="29"/>
      <c r="I168" s="29"/>
      <c r="J168" s="46">
        <v>0.85</v>
      </c>
      <c r="K168" s="29">
        <v>774393</v>
      </c>
      <c r="L168" s="25">
        <f t="shared" si="70"/>
        <v>393762</v>
      </c>
      <c r="M168" s="25">
        <f t="shared" si="71"/>
        <v>1168155</v>
      </c>
      <c r="N168" s="25">
        <f t="shared" si="72"/>
        <v>1561917</v>
      </c>
      <c r="O168" s="25">
        <f t="shared" si="65"/>
        <v>1561917</v>
      </c>
      <c r="P168" s="25">
        <v>0</v>
      </c>
      <c r="Q168" s="25">
        <v>1561917</v>
      </c>
      <c r="R168" s="25">
        <v>1561917</v>
      </c>
      <c r="S168" s="25">
        <v>0</v>
      </c>
      <c r="T168" s="25">
        <v>1561917</v>
      </c>
      <c r="U168" s="25">
        <f t="shared" si="66"/>
        <v>0</v>
      </c>
      <c r="V168" s="25">
        <f t="shared" si="67"/>
        <v>0</v>
      </c>
      <c r="W168" s="25">
        <f t="shared" si="68"/>
        <v>0</v>
      </c>
    </row>
    <row r="169" s="3" customFormat="1" ht="27" customHeight="1" spans="1:24">
      <c r="A169" s="20" t="s">
        <v>318</v>
      </c>
      <c r="B169" s="26" t="s">
        <v>319</v>
      </c>
      <c r="C169" s="26" t="s">
        <v>319</v>
      </c>
      <c r="D169" s="26"/>
      <c r="E169" s="26"/>
      <c r="F169" s="27">
        <f>SUM(F170:F175)</f>
        <v>1102</v>
      </c>
      <c r="G169" s="27">
        <f>SUM(G170:G175)</f>
        <v>49</v>
      </c>
      <c r="H169" s="27">
        <f>SUM(H170:H175)</f>
        <v>0</v>
      </c>
      <c r="I169" s="27">
        <f>SUM(I170:I175)</f>
        <v>0</v>
      </c>
      <c r="J169" s="45"/>
      <c r="K169" s="27">
        <f>SUM(K170:K175)</f>
        <v>1781516</v>
      </c>
      <c r="L169" s="27">
        <f>SUM(L170:L175)</f>
        <v>720588</v>
      </c>
      <c r="M169" s="27">
        <f>SUM(M170:M175)</f>
        <v>2502104</v>
      </c>
      <c r="N169" s="27">
        <f>SUM(N170:N175)</f>
        <v>3222692</v>
      </c>
      <c r="O169" s="27">
        <f t="shared" ref="O169:W169" si="82">SUM(O170:O175)</f>
        <v>3222692</v>
      </c>
      <c r="P169" s="27">
        <f t="shared" si="82"/>
        <v>0</v>
      </c>
      <c r="Q169" s="27">
        <f t="shared" si="82"/>
        <v>3222692</v>
      </c>
      <c r="R169" s="27">
        <f t="shared" si="82"/>
        <v>3222692</v>
      </c>
      <c r="S169" s="27">
        <f t="shared" si="82"/>
        <v>0</v>
      </c>
      <c r="T169" s="27">
        <f t="shared" si="82"/>
        <v>3222692</v>
      </c>
      <c r="U169" s="27">
        <f t="shared" si="82"/>
        <v>0</v>
      </c>
      <c r="V169" s="27">
        <f t="shared" si="82"/>
        <v>0</v>
      </c>
      <c r="W169" s="27">
        <f t="shared" si="82"/>
        <v>0</v>
      </c>
      <c r="X169" s="4"/>
    </row>
    <row r="170" s="4" customFormat="1" ht="27" customHeight="1" spans="1:23">
      <c r="A170" s="23" t="s">
        <v>320</v>
      </c>
      <c r="B170" s="28" t="s">
        <v>321</v>
      </c>
      <c r="C170" s="28" t="s">
        <v>322</v>
      </c>
      <c r="D170" s="28"/>
      <c r="E170" s="28"/>
      <c r="F170" s="25">
        <v>201</v>
      </c>
      <c r="G170" s="25">
        <v>16</v>
      </c>
      <c r="H170" s="29"/>
      <c r="I170" s="29"/>
      <c r="J170" s="46">
        <v>0.85</v>
      </c>
      <c r="K170" s="29">
        <v>301793</v>
      </c>
      <c r="L170" s="25">
        <f t="shared" si="70"/>
        <v>177692</v>
      </c>
      <c r="M170" s="25">
        <f t="shared" si="71"/>
        <v>479485</v>
      </c>
      <c r="N170" s="25">
        <f t="shared" si="72"/>
        <v>657177</v>
      </c>
      <c r="O170" s="25">
        <f t="shared" ref="O170:O201" si="83">P170+Q170</f>
        <v>657177</v>
      </c>
      <c r="P170" s="25">
        <v>0</v>
      </c>
      <c r="Q170" s="25">
        <v>657177</v>
      </c>
      <c r="R170" s="25">
        <v>657177</v>
      </c>
      <c r="S170" s="25">
        <v>0</v>
      </c>
      <c r="T170" s="25">
        <v>657177</v>
      </c>
      <c r="U170" s="25">
        <f t="shared" ref="U170:U201" si="84">O170-R170</f>
        <v>0</v>
      </c>
      <c r="V170" s="25">
        <f t="shared" ref="V170:V201" si="85">P170-S170</f>
        <v>0</v>
      </c>
      <c r="W170" s="25">
        <f t="shared" ref="W170:W201" si="86">Q170-T170</f>
        <v>0</v>
      </c>
    </row>
    <row r="171" s="4" customFormat="1" ht="27" customHeight="1" spans="1:23">
      <c r="A171" s="23" t="s">
        <v>323</v>
      </c>
      <c r="B171" s="59" t="s">
        <v>324</v>
      </c>
      <c r="C171" s="59" t="s">
        <v>324</v>
      </c>
      <c r="D171" s="59"/>
      <c r="E171" s="59"/>
      <c r="F171" s="25"/>
      <c r="G171" s="25"/>
      <c r="H171" s="60"/>
      <c r="I171" s="60"/>
      <c r="J171" s="78">
        <v>0.85</v>
      </c>
      <c r="K171" s="60">
        <v>0</v>
      </c>
      <c r="L171" s="25">
        <f t="shared" ref="L171:L205" si="87">ROUND((F171*2500+G171*3850)*J171-K171,0)</f>
        <v>0</v>
      </c>
      <c r="M171" s="25">
        <f t="shared" ref="M171:M205" si="88">ROUND((F171*2500+G171*3850+H171*2500+I171*3850)*J171,0)</f>
        <v>0</v>
      </c>
      <c r="N171" s="25">
        <f t="shared" ref="N171:N205" si="89">IF(ROUND(M171+L171,0)&lt;0,0,ROUND(M171+L171,0))</f>
        <v>0</v>
      </c>
      <c r="O171" s="25">
        <f t="shared" si="83"/>
        <v>0</v>
      </c>
      <c r="P171" s="25">
        <v>0</v>
      </c>
      <c r="Q171" s="25">
        <v>0</v>
      </c>
      <c r="R171" s="25">
        <v>0</v>
      </c>
      <c r="S171" s="25">
        <v>0</v>
      </c>
      <c r="T171" s="25">
        <v>0</v>
      </c>
      <c r="U171" s="25">
        <f t="shared" si="84"/>
        <v>0</v>
      </c>
      <c r="V171" s="25">
        <f t="shared" si="85"/>
        <v>0</v>
      </c>
      <c r="W171" s="25">
        <f t="shared" si="86"/>
        <v>0</v>
      </c>
    </row>
    <row r="172" s="4" customFormat="1" ht="27" customHeight="1" spans="1:23">
      <c r="A172" s="23" t="s">
        <v>325</v>
      </c>
      <c r="B172" s="61" t="s">
        <v>326</v>
      </c>
      <c r="C172" s="61" t="s">
        <v>326</v>
      </c>
      <c r="D172" s="61"/>
      <c r="E172" s="61"/>
      <c r="F172" s="25">
        <v>275</v>
      </c>
      <c r="G172" s="25">
        <v>9</v>
      </c>
      <c r="H172" s="62"/>
      <c r="I172" s="62"/>
      <c r="J172" s="46">
        <v>0.85</v>
      </c>
      <c r="K172" s="62">
        <v>507875</v>
      </c>
      <c r="L172" s="25">
        <f t="shared" si="87"/>
        <v>105953</v>
      </c>
      <c r="M172" s="25">
        <f t="shared" si="88"/>
        <v>613828</v>
      </c>
      <c r="N172" s="25">
        <f t="shared" si="89"/>
        <v>719781</v>
      </c>
      <c r="O172" s="25">
        <f t="shared" si="83"/>
        <v>719781</v>
      </c>
      <c r="P172" s="25">
        <v>0</v>
      </c>
      <c r="Q172" s="25">
        <v>719781</v>
      </c>
      <c r="R172" s="25">
        <v>719781</v>
      </c>
      <c r="S172" s="25">
        <v>0</v>
      </c>
      <c r="T172" s="25">
        <v>719781</v>
      </c>
      <c r="U172" s="25">
        <f t="shared" si="84"/>
        <v>0</v>
      </c>
      <c r="V172" s="25">
        <f t="shared" si="85"/>
        <v>0</v>
      </c>
      <c r="W172" s="25">
        <f t="shared" si="86"/>
        <v>0</v>
      </c>
    </row>
    <row r="173" s="4" customFormat="1" ht="27" customHeight="1" spans="1:23">
      <c r="A173" s="23" t="s">
        <v>327</v>
      </c>
      <c r="B173" s="63" t="s">
        <v>328</v>
      </c>
      <c r="C173" s="63" t="s">
        <v>328</v>
      </c>
      <c r="D173" s="63"/>
      <c r="E173" s="63"/>
      <c r="F173" s="25">
        <v>203</v>
      </c>
      <c r="G173" s="25">
        <v>11</v>
      </c>
      <c r="H173" s="64"/>
      <c r="I173" s="64"/>
      <c r="J173" s="46">
        <v>0.85</v>
      </c>
      <c r="K173" s="64">
        <v>356703</v>
      </c>
      <c r="L173" s="25">
        <f t="shared" si="87"/>
        <v>110670</v>
      </c>
      <c r="M173" s="25">
        <f t="shared" si="88"/>
        <v>467373</v>
      </c>
      <c r="N173" s="25">
        <f t="shared" si="89"/>
        <v>578043</v>
      </c>
      <c r="O173" s="25">
        <f t="shared" si="83"/>
        <v>578043</v>
      </c>
      <c r="P173" s="25">
        <v>0</v>
      </c>
      <c r="Q173" s="25">
        <v>578043</v>
      </c>
      <c r="R173" s="25">
        <v>578043</v>
      </c>
      <c r="S173" s="25">
        <v>0</v>
      </c>
      <c r="T173" s="25">
        <v>578043</v>
      </c>
      <c r="U173" s="25">
        <f t="shared" si="84"/>
        <v>0</v>
      </c>
      <c r="V173" s="25">
        <f t="shared" si="85"/>
        <v>0</v>
      </c>
      <c r="W173" s="25">
        <f t="shared" si="86"/>
        <v>0</v>
      </c>
    </row>
    <row r="174" s="4" customFormat="1" ht="27" customHeight="1" spans="1:23">
      <c r="A174" s="23" t="s">
        <v>329</v>
      </c>
      <c r="B174" s="65" t="s">
        <v>330</v>
      </c>
      <c r="C174" s="65" t="s">
        <v>330</v>
      </c>
      <c r="D174" s="65"/>
      <c r="E174" s="65"/>
      <c r="F174" s="25">
        <v>223</v>
      </c>
      <c r="G174" s="25">
        <v>8</v>
      </c>
      <c r="H174" s="66"/>
      <c r="I174" s="66"/>
      <c r="J174" s="46">
        <v>0.85</v>
      </c>
      <c r="K174" s="66">
        <v>304130</v>
      </c>
      <c r="L174" s="25">
        <f t="shared" si="87"/>
        <v>195925</v>
      </c>
      <c r="M174" s="25">
        <f t="shared" si="88"/>
        <v>500055</v>
      </c>
      <c r="N174" s="25">
        <f t="shared" si="89"/>
        <v>695980</v>
      </c>
      <c r="O174" s="25">
        <f t="shared" si="83"/>
        <v>695980</v>
      </c>
      <c r="P174" s="25">
        <v>0</v>
      </c>
      <c r="Q174" s="25">
        <v>695980</v>
      </c>
      <c r="R174" s="25">
        <v>695980</v>
      </c>
      <c r="S174" s="25">
        <v>0</v>
      </c>
      <c r="T174" s="25">
        <v>695980</v>
      </c>
      <c r="U174" s="25">
        <f t="shared" si="84"/>
        <v>0</v>
      </c>
      <c r="V174" s="25">
        <f t="shared" si="85"/>
        <v>0</v>
      </c>
      <c r="W174" s="25">
        <f t="shared" si="86"/>
        <v>0</v>
      </c>
    </row>
    <row r="175" s="4" customFormat="1" ht="27" customHeight="1" spans="1:23">
      <c r="A175" s="23" t="s">
        <v>331</v>
      </c>
      <c r="B175" s="67" t="s">
        <v>332</v>
      </c>
      <c r="C175" s="67" t="s">
        <v>332</v>
      </c>
      <c r="D175" s="67"/>
      <c r="E175" s="67"/>
      <c r="F175" s="25">
        <v>200</v>
      </c>
      <c r="G175" s="25">
        <v>5</v>
      </c>
      <c r="H175" s="68"/>
      <c r="I175" s="68"/>
      <c r="J175" s="46">
        <v>0.85</v>
      </c>
      <c r="K175" s="68">
        <v>311015</v>
      </c>
      <c r="L175" s="25">
        <f t="shared" si="87"/>
        <v>130348</v>
      </c>
      <c r="M175" s="25">
        <f t="shared" si="88"/>
        <v>441363</v>
      </c>
      <c r="N175" s="25">
        <f t="shared" si="89"/>
        <v>571711</v>
      </c>
      <c r="O175" s="25">
        <f t="shared" si="83"/>
        <v>571711</v>
      </c>
      <c r="P175" s="25">
        <v>0</v>
      </c>
      <c r="Q175" s="25">
        <v>571711</v>
      </c>
      <c r="R175" s="25">
        <v>571711</v>
      </c>
      <c r="S175" s="25">
        <v>0</v>
      </c>
      <c r="T175" s="25">
        <v>571711</v>
      </c>
      <c r="U175" s="25">
        <f t="shared" si="84"/>
        <v>0</v>
      </c>
      <c r="V175" s="25">
        <f t="shared" si="85"/>
        <v>0</v>
      </c>
      <c r="W175" s="25">
        <f t="shared" si="86"/>
        <v>0</v>
      </c>
    </row>
    <row r="176" s="3" customFormat="1" ht="27" customHeight="1" spans="1:24">
      <c r="A176" s="20" t="s">
        <v>333</v>
      </c>
      <c r="B176" s="69" t="s">
        <v>334</v>
      </c>
      <c r="C176" s="69" t="s">
        <v>334</v>
      </c>
      <c r="D176" s="69"/>
      <c r="E176" s="69"/>
      <c r="F176" s="27">
        <f>F177</f>
        <v>57</v>
      </c>
      <c r="G176" s="27">
        <f>G177</f>
        <v>2</v>
      </c>
      <c r="H176" s="27">
        <f>H177</f>
        <v>0</v>
      </c>
      <c r="I176" s="27">
        <f>I177</f>
        <v>0</v>
      </c>
      <c r="J176" s="45"/>
      <c r="K176" s="27">
        <f>K177</f>
        <v>105200</v>
      </c>
      <c r="L176" s="27">
        <f>L177</f>
        <v>45000</v>
      </c>
      <c r="M176" s="27">
        <f>M177</f>
        <v>150200</v>
      </c>
      <c r="N176" s="27">
        <f>N177</f>
        <v>195200</v>
      </c>
      <c r="O176" s="27">
        <f t="shared" ref="O176:W176" si="90">O177</f>
        <v>195200</v>
      </c>
      <c r="P176" s="27">
        <f t="shared" si="90"/>
        <v>0</v>
      </c>
      <c r="Q176" s="27">
        <f t="shared" si="90"/>
        <v>195200</v>
      </c>
      <c r="R176" s="27">
        <f t="shared" si="90"/>
        <v>195200</v>
      </c>
      <c r="S176" s="27">
        <f t="shared" si="90"/>
        <v>0</v>
      </c>
      <c r="T176" s="27">
        <f t="shared" si="90"/>
        <v>195200</v>
      </c>
      <c r="U176" s="27">
        <f t="shared" si="90"/>
        <v>0</v>
      </c>
      <c r="V176" s="27">
        <f t="shared" si="90"/>
        <v>0</v>
      </c>
      <c r="W176" s="27">
        <f t="shared" si="90"/>
        <v>0</v>
      </c>
      <c r="X176" s="4"/>
    </row>
    <row r="177" s="4" customFormat="1" ht="27" customHeight="1" spans="1:23">
      <c r="A177" s="23" t="s">
        <v>333</v>
      </c>
      <c r="B177" s="70" t="s">
        <v>334</v>
      </c>
      <c r="C177" s="70" t="s">
        <v>334</v>
      </c>
      <c r="D177" s="70"/>
      <c r="E177" s="70"/>
      <c r="F177" s="25">
        <v>57</v>
      </c>
      <c r="G177" s="25">
        <v>2</v>
      </c>
      <c r="H177" s="71"/>
      <c r="I177" s="71"/>
      <c r="J177" s="46">
        <v>1</v>
      </c>
      <c r="K177" s="71">
        <v>105200</v>
      </c>
      <c r="L177" s="25">
        <f t="shared" si="87"/>
        <v>45000</v>
      </c>
      <c r="M177" s="25">
        <f t="shared" si="88"/>
        <v>150200</v>
      </c>
      <c r="N177" s="25">
        <f t="shared" si="89"/>
        <v>195200</v>
      </c>
      <c r="O177" s="25">
        <f t="shared" si="83"/>
        <v>195200</v>
      </c>
      <c r="P177" s="25">
        <v>0</v>
      </c>
      <c r="Q177" s="25">
        <v>195200</v>
      </c>
      <c r="R177" s="25">
        <v>195200</v>
      </c>
      <c r="S177" s="25">
        <v>0</v>
      </c>
      <c r="T177" s="25">
        <v>195200</v>
      </c>
      <c r="U177" s="25">
        <f t="shared" si="84"/>
        <v>0</v>
      </c>
      <c r="V177" s="25">
        <f t="shared" si="85"/>
        <v>0</v>
      </c>
      <c r="W177" s="25">
        <f t="shared" si="86"/>
        <v>0</v>
      </c>
    </row>
    <row r="178" s="3" customFormat="1" ht="27" customHeight="1" spans="1:24">
      <c r="A178" s="20" t="s">
        <v>335</v>
      </c>
      <c r="B178" s="72" t="s">
        <v>336</v>
      </c>
      <c r="C178" s="72" t="s">
        <v>336</v>
      </c>
      <c r="D178" s="72"/>
      <c r="E178" s="72"/>
      <c r="F178" s="27">
        <f>F179</f>
        <v>66</v>
      </c>
      <c r="G178" s="27">
        <f>G179</f>
        <v>13</v>
      </c>
      <c r="H178" s="27">
        <f>H179</f>
        <v>0</v>
      </c>
      <c r="I178" s="27">
        <f>I179</f>
        <v>0</v>
      </c>
      <c r="J178" s="45"/>
      <c r="K178" s="27">
        <f>K179</f>
        <v>231400</v>
      </c>
      <c r="L178" s="27">
        <f>L179</f>
        <v>-16350</v>
      </c>
      <c r="M178" s="27">
        <f>M179</f>
        <v>215050</v>
      </c>
      <c r="N178" s="27">
        <f>N179</f>
        <v>198700</v>
      </c>
      <c r="O178" s="27">
        <f t="shared" ref="O178:W178" si="91">O179</f>
        <v>198700</v>
      </c>
      <c r="P178" s="27">
        <f t="shared" si="91"/>
        <v>0</v>
      </c>
      <c r="Q178" s="27">
        <f t="shared" si="91"/>
        <v>198700</v>
      </c>
      <c r="R178" s="27">
        <f t="shared" si="91"/>
        <v>198700</v>
      </c>
      <c r="S178" s="27">
        <f t="shared" si="91"/>
        <v>0</v>
      </c>
      <c r="T178" s="27">
        <f t="shared" si="91"/>
        <v>198700</v>
      </c>
      <c r="U178" s="27">
        <f t="shared" si="91"/>
        <v>0</v>
      </c>
      <c r="V178" s="27">
        <f t="shared" si="91"/>
        <v>0</v>
      </c>
      <c r="W178" s="27">
        <f t="shared" si="91"/>
        <v>0</v>
      </c>
      <c r="X178" s="4"/>
    </row>
    <row r="179" s="4" customFormat="1" ht="27" customHeight="1" spans="1:23">
      <c r="A179" s="23" t="s">
        <v>335</v>
      </c>
      <c r="B179" s="73" t="s">
        <v>336</v>
      </c>
      <c r="C179" s="73" t="s">
        <v>336</v>
      </c>
      <c r="D179" s="73"/>
      <c r="E179" s="73"/>
      <c r="F179" s="25">
        <v>66</v>
      </c>
      <c r="G179" s="25">
        <v>13</v>
      </c>
      <c r="H179" s="74"/>
      <c r="I179" s="74"/>
      <c r="J179" s="46">
        <v>1</v>
      </c>
      <c r="K179" s="74">
        <v>231400</v>
      </c>
      <c r="L179" s="25">
        <f t="shared" si="87"/>
        <v>-16350</v>
      </c>
      <c r="M179" s="25">
        <f t="shared" si="88"/>
        <v>215050</v>
      </c>
      <c r="N179" s="25">
        <f t="shared" si="89"/>
        <v>198700</v>
      </c>
      <c r="O179" s="25">
        <f t="shared" si="83"/>
        <v>198700</v>
      </c>
      <c r="P179" s="25">
        <v>0</v>
      </c>
      <c r="Q179" s="25">
        <v>198700</v>
      </c>
      <c r="R179" s="25">
        <v>198700</v>
      </c>
      <c r="S179" s="25">
        <v>0</v>
      </c>
      <c r="T179" s="25">
        <v>198700</v>
      </c>
      <c r="U179" s="25">
        <f t="shared" si="84"/>
        <v>0</v>
      </c>
      <c r="V179" s="25">
        <f t="shared" si="85"/>
        <v>0</v>
      </c>
      <c r="W179" s="25">
        <f t="shared" si="86"/>
        <v>0</v>
      </c>
    </row>
    <row r="180" s="3" customFormat="1" ht="27" customHeight="1" spans="1:24">
      <c r="A180" s="20" t="s">
        <v>337</v>
      </c>
      <c r="B180" s="75" t="s">
        <v>338</v>
      </c>
      <c r="C180" s="75" t="s">
        <v>338</v>
      </c>
      <c r="D180" s="75"/>
      <c r="E180" s="75"/>
      <c r="F180" s="31">
        <f>F181</f>
        <v>483</v>
      </c>
      <c r="G180" s="31">
        <f>G181</f>
        <v>10</v>
      </c>
      <c r="H180" s="31">
        <f>H181</f>
        <v>0</v>
      </c>
      <c r="I180" s="31">
        <f>I181</f>
        <v>0</v>
      </c>
      <c r="J180" s="47"/>
      <c r="K180" s="31">
        <f>K181</f>
        <v>925565</v>
      </c>
      <c r="L180" s="31">
        <f>L181</f>
        <v>133535</v>
      </c>
      <c r="M180" s="31">
        <f>M181</f>
        <v>1059100</v>
      </c>
      <c r="N180" s="31">
        <f>N181</f>
        <v>1192635</v>
      </c>
      <c r="O180" s="31">
        <f t="shared" ref="O180:W180" si="92">O181</f>
        <v>1192635</v>
      </c>
      <c r="P180" s="31">
        <f t="shared" si="92"/>
        <v>0</v>
      </c>
      <c r="Q180" s="31">
        <f t="shared" si="92"/>
        <v>1192635</v>
      </c>
      <c r="R180" s="31">
        <f t="shared" si="92"/>
        <v>1192635</v>
      </c>
      <c r="S180" s="31">
        <f t="shared" si="92"/>
        <v>0</v>
      </c>
      <c r="T180" s="31">
        <f t="shared" si="92"/>
        <v>1192635</v>
      </c>
      <c r="U180" s="31">
        <f t="shared" si="92"/>
        <v>0</v>
      </c>
      <c r="V180" s="31">
        <f t="shared" si="92"/>
        <v>0</v>
      </c>
      <c r="W180" s="31">
        <f t="shared" si="92"/>
        <v>0</v>
      </c>
      <c r="X180" s="4"/>
    </row>
    <row r="181" s="4" customFormat="1" ht="27" customHeight="1" spans="1:23">
      <c r="A181" s="23" t="s">
        <v>337</v>
      </c>
      <c r="B181" s="63" t="s">
        <v>338</v>
      </c>
      <c r="C181" s="63" t="s">
        <v>338</v>
      </c>
      <c r="D181" s="63"/>
      <c r="E181" s="63"/>
      <c r="F181" s="25">
        <v>483</v>
      </c>
      <c r="G181" s="25">
        <v>10</v>
      </c>
      <c r="H181" s="64"/>
      <c r="I181" s="64"/>
      <c r="J181" s="46">
        <v>0.85</v>
      </c>
      <c r="K181" s="64">
        <v>925565</v>
      </c>
      <c r="L181" s="25">
        <f t="shared" si="87"/>
        <v>133535</v>
      </c>
      <c r="M181" s="25">
        <f t="shared" si="88"/>
        <v>1059100</v>
      </c>
      <c r="N181" s="25">
        <f t="shared" si="89"/>
        <v>1192635</v>
      </c>
      <c r="O181" s="25">
        <f t="shared" si="83"/>
        <v>1192635</v>
      </c>
      <c r="P181" s="25">
        <v>0</v>
      </c>
      <c r="Q181" s="25">
        <v>1192635</v>
      </c>
      <c r="R181" s="25">
        <v>1192635</v>
      </c>
      <c r="S181" s="25">
        <v>0</v>
      </c>
      <c r="T181" s="25">
        <v>1192635</v>
      </c>
      <c r="U181" s="25">
        <f t="shared" si="84"/>
        <v>0</v>
      </c>
      <c r="V181" s="25">
        <f t="shared" si="85"/>
        <v>0</v>
      </c>
      <c r="W181" s="25">
        <f t="shared" si="86"/>
        <v>0</v>
      </c>
    </row>
    <row r="182" s="3" customFormat="1" ht="27" customHeight="1" spans="1:24">
      <c r="A182" s="20" t="s">
        <v>339</v>
      </c>
      <c r="B182" s="26" t="s">
        <v>340</v>
      </c>
      <c r="C182" s="26" t="s">
        <v>340</v>
      </c>
      <c r="D182" s="26"/>
      <c r="E182" s="26"/>
      <c r="F182" s="27">
        <f>SUM(F183:F187)</f>
        <v>540</v>
      </c>
      <c r="G182" s="27">
        <f>SUM(G183:G187)</f>
        <v>37</v>
      </c>
      <c r="H182" s="27">
        <f>SUM(H183:H187)</f>
        <v>0</v>
      </c>
      <c r="I182" s="27">
        <f>SUM(I183:I187)</f>
        <v>0</v>
      </c>
      <c r="J182" s="45"/>
      <c r="K182" s="27">
        <f>SUM(K183:K187)</f>
        <v>839503</v>
      </c>
      <c r="L182" s="27">
        <f>SUM(L183:L187)</f>
        <v>429080</v>
      </c>
      <c r="M182" s="27">
        <f>SUM(M183:M187)</f>
        <v>1268583</v>
      </c>
      <c r="N182" s="27">
        <f>SUM(N183:N187)</f>
        <v>1697663</v>
      </c>
      <c r="O182" s="27">
        <f t="shared" ref="O182:W182" si="93">SUM(O183:O187)</f>
        <v>1697663</v>
      </c>
      <c r="P182" s="27">
        <f t="shared" si="93"/>
        <v>0</v>
      </c>
      <c r="Q182" s="27">
        <f t="shared" si="93"/>
        <v>1697663</v>
      </c>
      <c r="R182" s="27">
        <f t="shared" si="93"/>
        <v>1697663</v>
      </c>
      <c r="S182" s="27">
        <f t="shared" si="93"/>
        <v>0</v>
      </c>
      <c r="T182" s="27">
        <f t="shared" si="93"/>
        <v>1697663</v>
      </c>
      <c r="U182" s="27">
        <f t="shared" si="93"/>
        <v>0</v>
      </c>
      <c r="V182" s="27">
        <f t="shared" si="93"/>
        <v>0</v>
      </c>
      <c r="W182" s="27">
        <f t="shared" si="93"/>
        <v>0</v>
      </c>
      <c r="X182" s="4"/>
    </row>
    <row r="183" s="4" customFormat="1" ht="27" customHeight="1" spans="1:23">
      <c r="A183" s="23" t="s">
        <v>341</v>
      </c>
      <c r="B183" s="28" t="s">
        <v>342</v>
      </c>
      <c r="C183" s="28" t="s">
        <v>343</v>
      </c>
      <c r="D183" s="28"/>
      <c r="E183" s="28"/>
      <c r="F183" s="25">
        <v>90</v>
      </c>
      <c r="G183" s="25">
        <v>6</v>
      </c>
      <c r="H183" s="29"/>
      <c r="I183" s="29"/>
      <c r="J183" s="46">
        <v>0.85</v>
      </c>
      <c r="K183" s="29">
        <v>125800</v>
      </c>
      <c r="L183" s="25">
        <f t="shared" si="87"/>
        <v>85085</v>
      </c>
      <c r="M183" s="25">
        <f t="shared" si="88"/>
        <v>210885</v>
      </c>
      <c r="N183" s="25">
        <f t="shared" si="89"/>
        <v>295970</v>
      </c>
      <c r="O183" s="25">
        <f t="shared" si="83"/>
        <v>295970</v>
      </c>
      <c r="P183" s="25">
        <v>0</v>
      </c>
      <c r="Q183" s="25">
        <v>295970</v>
      </c>
      <c r="R183" s="25">
        <v>295970</v>
      </c>
      <c r="S183" s="25">
        <v>0</v>
      </c>
      <c r="T183" s="25">
        <v>295970</v>
      </c>
      <c r="U183" s="25">
        <f t="shared" si="84"/>
        <v>0</v>
      </c>
      <c r="V183" s="25">
        <f t="shared" si="85"/>
        <v>0</v>
      </c>
      <c r="W183" s="25">
        <f t="shared" si="86"/>
        <v>0</v>
      </c>
    </row>
    <row r="184" s="4" customFormat="1" ht="27" customHeight="1" spans="1:23">
      <c r="A184" s="23" t="s">
        <v>344</v>
      </c>
      <c r="B184" s="28" t="s">
        <v>345</v>
      </c>
      <c r="C184" s="28" t="s">
        <v>346</v>
      </c>
      <c r="D184" s="28"/>
      <c r="E184" s="28"/>
      <c r="F184" s="25">
        <v>0</v>
      </c>
      <c r="G184" s="25">
        <v>0</v>
      </c>
      <c r="H184" s="29"/>
      <c r="I184" s="29"/>
      <c r="J184" s="46">
        <v>0.85</v>
      </c>
      <c r="K184" s="29">
        <v>0</v>
      </c>
      <c r="L184" s="25">
        <f t="shared" si="87"/>
        <v>0</v>
      </c>
      <c r="M184" s="25">
        <f t="shared" si="88"/>
        <v>0</v>
      </c>
      <c r="N184" s="25">
        <f t="shared" si="89"/>
        <v>0</v>
      </c>
      <c r="O184" s="25">
        <f t="shared" si="83"/>
        <v>0</v>
      </c>
      <c r="P184" s="25">
        <v>0</v>
      </c>
      <c r="Q184" s="25">
        <v>0</v>
      </c>
      <c r="R184" s="25">
        <v>0</v>
      </c>
      <c r="S184" s="25">
        <v>0</v>
      </c>
      <c r="T184" s="25">
        <v>0</v>
      </c>
      <c r="U184" s="25">
        <f t="shared" si="84"/>
        <v>0</v>
      </c>
      <c r="V184" s="25">
        <f t="shared" si="85"/>
        <v>0</v>
      </c>
      <c r="W184" s="25">
        <f t="shared" si="86"/>
        <v>0</v>
      </c>
    </row>
    <row r="185" s="4" customFormat="1" ht="27" customHeight="1" spans="1:23">
      <c r="A185" s="23" t="s">
        <v>344</v>
      </c>
      <c r="B185" s="28" t="s">
        <v>345</v>
      </c>
      <c r="C185" s="28" t="s">
        <v>345</v>
      </c>
      <c r="D185" s="28"/>
      <c r="E185" s="28"/>
      <c r="F185" s="25">
        <v>59</v>
      </c>
      <c r="G185" s="25">
        <v>5</v>
      </c>
      <c r="H185" s="29"/>
      <c r="I185" s="29"/>
      <c r="J185" s="46">
        <v>0.85</v>
      </c>
      <c r="K185" s="29">
        <v>119128</v>
      </c>
      <c r="L185" s="25">
        <f t="shared" si="87"/>
        <v>22610</v>
      </c>
      <c r="M185" s="25">
        <f t="shared" si="88"/>
        <v>141738</v>
      </c>
      <c r="N185" s="25">
        <f t="shared" si="89"/>
        <v>164348</v>
      </c>
      <c r="O185" s="25">
        <f t="shared" si="83"/>
        <v>164348</v>
      </c>
      <c r="P185" s="25">
        <v>0</v>
      </c>
      <c r="Q185" s="25">
        <v>164348</v>
      </c>
      <c r="R185" s="25">
        <v>164348</v>
      </c>
      <c r="S185" s="25">
        <v>0</v>
      </c>
      <c r="T185" s="25">
        <v>164348</v>
      </c>
      <c r="U185" s="25">
        <f t="shared" si="84"/>
        <v>0</v>
      </c>
      <c r="V185" s="25">
        <f t="shared" si="85"/>
        <v>0</v>
      </c>
      <c r="W185" s="25">
        <f t="shared" si="86"/>
        <v>0</v>
      </c>
    </row>
    <row r="186" s="4" customFormat="1" ht="27" customHeight="1" spans="1:23">
      <c r="A186" s="23" t="s">
        <v>347</v>
      </c>
      <c r="B186" s="28" t="s">
        <v>348</v>
      </c>
      <c r="C186" s="28" t="s">
        <v>349</v>
      </c>
      <c r="D186" s="28"/>
      <c r="E186" s="28"/>
      <c r="F186" s="25">
        <v>22</v>
      </c>
      <c r="G186" s="25">
        <v>2</v>
      </c>
      <c r="H186" s="29"/>
      <c r="I186" s="29"/>
      <c r="J186" s="46">
        <v>0.85</v>
      </c>
      <c r="K186" s="29">
        <v>42670</v>
      </c>
      <c r="L186" s="25">
        <f t="shared" si="87"/>
        <v>10625</v>
      </c>
      <c r="M186" s="25">
        <f t="shared" si="88"/>
        <v>53295</v>
      </c>
      <c r="N186" s="25">
        <f t="shared" si="89"/>
        <v>63920</v>
      </c>
      <c r="O186" s="25">
        <f t="shared" si="83"/>
        <v>63920</v>
      </c>
      <c r="P186" s="25">
        <v>0</v>
      </c>
      <c r="Q186" s="25">
        <v>63920</v>
      </c>
      <c r="R186" s="25">
        <v>63920</v>
      </c>
      <c r="S186" s="25">
        <v>0</v>
      </c>
      <c r="T186" s="25">
        <v>63920</v>
      </c>
      <c r="U186" s="25">
        <f t="shared" si="84"/>
        <v>0</v>
      </c>
      <c r="V186" s="25">
        <f t="shared" si="85"/>
        <v>0</v>
      </c>
      <c r="W186" s="25">
        <f t="shared" si="86"/>
        <v>0</v>
      </c>
    </row>
    <row r="187" s="4" customFormat="1" ht="27" customHeight="1" spans="1:23">
      <c r="A187" s="23" t="s">
        <v>347</v>
      </c>
      <c r="B187" s="28" t="s">
        <v>348</v>
      </c>
      <c r="C187" s="28" t="s">
        <v>348</v>
      </c>
      <c r="D187" s="28"/>
      <c r="E187" s="28"/>
      <c r="F187" s="25">
        <v>369</v>
      </c>
      <c r="G187" s="25">
        <v>24</v>
      </c>
      <c r="H187" s="29"/>
      <c r="I187" s="29"/>
      <c r="J187" s="46">
        <v>0.85</v>
      </c>
      <c r="K187" s="29">
        <v>551905</v>
      </c>
      <c r="L187" s="25">
        <f t="shared" si="87"/>
        <v>310760</v>
      </c>
      <c r="M187" s="25">
        <f t="shared" si="88"/>
        <v>862665</v>
      </c>
      <c r="N187" s="25">
        <f t="shared" si="89"/>
        <v>1173425</v>
      </c>
      <c r="O187" s="25">
        <f t="shared" si="83"/>
        <v>1173425</v>
      </c>
      <c r="P187" s="25">
        <v>0</v>
      </c>
      <c r="Q187" s="25">
        <v>1173425</v>
      </c>
      <c r="R187" s="25">
        <v>1173425</v>
      </c>
      <c r="S187" s="25">
        <v>0</v>
      </c>
      <c r="T187" s="25">
        <v>1173425</v>
      </c>
      <c r="U187" s="25">
        <f t="shared" si="84"/>
        <v>0</v>
      </c>
      <c r="V187" s="25">
        <f t="shared" si="85"/>
        <v>0</v>
      </c>
      <c r="W187" s="25">
        <f t="shared" si="86"/>
        <v>0</v>
      </c>
    </row>
    <row r="188" s="3" customFormat="1" ht="27" customHeight="1" spans="1:24">
      <c r="A188" s="20" t="s">
        <v>350</v>
      </c>
      <c r="B188" s="26" t="s">
        <v>351</v>
      </c>
      <c r="C188" s="26" t="s">
        <v>351</v>
      </c>
      <c r="D188" s="26"/>
      <c r="E188" s="26"/>
      <c r="F188" s="31">
        <f>F189</f>
        <v>342</v>
      </c>
      <c r="G188" s="31">
        <f>G189</f>
        <v>22</v>
      </c>
      <c r="H188" s="31">
        <f>H189</f>
        <v>0</v>
      </c>
      <c r="I188" s="31">
        <f>I189</f>
        <v>0</v>
      </c>
      <c r="J188" s="47"/>
      <c r="K188" s="31">
        <f>K189</f>
        <v>638750</v>
      </c>
      <c r="L188" s="31">
        <f>L189</f>
        <v>300950</v>
      </c>
      <c r="M188" s="31">
        <f>M189</f>
        <v>939700</v>
      </c>
      <c r="N188" s="31">
        <f>N189</f>
        <v>1240650</v>
      </c>
      <c r="O188" s="31">
        <f t="shared" ref="O188:W188" si="94">O189</f>
        <v>1240650</v>
      </c>
      <c r="P188" s="31">
        <f t="shared" si="94"/>
        <v>0</v>
      </c>
      <c r="Q188" s="31">
        <f t="shared" si="94"/>
        <v>1240650</v>
      </c>
      <c r="R188" s="31">
        <f t="shared" si="94"/>
        <v>1240650</v>
      </c>
      <c r="S188" s="31">
        <f t="shared" si="94"/>
        <v>0</v>
      </c>
      <c r="T188" s="31">
        <f t="shared" si="94"/>
        <v>1240650</v>
      </c>
      <c r="U188" s="31">
        <f t="shared" si="94"/>
        <v>0</v>
      </c>
      <c r="V188" s="31">
        <f t="shared" si="94"/>
        <v>0</v>
      </c>
      <c r="W188" s="31">
        <f t="shared" si="94"/>
        <v>0</v>
      </c>
      <c r="X188" s="4"/>
    </row>
    <row r="189" s="4" customFormat="1" ht="27" customHeight="1" spans="1:23">
      <c r="A189" s="23" t="s">
        <v>350</v>
      </c>
      <c r="B189" s="28" t="s">
        <v>351</v>
      </c>
      <c r="C189" s="28" t="s">
        <v>351</v>
      </c>
      <c r="D189" s="28"/>
      <c r="E189" s="28"/>
      <c r="F189" s="25">
        <v>342</v>
      </c>
      <c r="G189" s="25">
        <v>22</v>
      </c>
      <c r="H189" s="29"/>
      <c r="I189" s="29"/>
      <c r="J189" s="46">
        <v>1</v>
      </c>
      <c r="K189" s="29">
        <v>638750</v>
      </c>
      <c r="L189" s="25">
        <f t="shared" si="87"/>
        <v>300950</v>
      </c>
      <c r="M189" s="25">
        <f t="shared" si="88"/>
        <v>939700</v>
      </c>
      <c r="N189" s="25">
        <f t="shared" si="89"/>
        <v>1240650</v>
      </c>
      <c r="O189" s="25">
        <f t="shared" si="83"/>
        <v>1240650</v>
      </c>
      <c r="P189" s="25">
        <v>0</v>
      </c>
      <c r="Q189" s="25">
        <v>1240650</v>
      </c>
      <c r="R189" s="25">
        <v>1240650</v>
      </c>
      <c r="S189" s="25">
        <v>0</v>
      </c>
      <c r="T189" s="25">
        <v>1240650</v>
      </c>
      <c r="U189" s="25">
        <f t="shared" si="84"/>
        <v>0</v>
      </c>
      <c r="V189" s="25">
        <f t="shared" si="85"/>
        <v>0</v>
      </c>
      <c r="W189" s="25">
        <f t="shared" si="86"/>
        <v>0</v>
      </c>
    </row>
    <row r="190" s="3" customFormat="1" ht="27" customHeight="1" spans="1:24">
      <c r="A190" s="20" t="s">
        <v>352</v>
      </c>
      <c r="B190" s="26" t="s">
        <v>353</v>
      </c>
      <c r="C190" s="26" t="s">
        <v>353</v>
      </c>
      <c r="D190" s="26"/>
      <c r="E190" s="26"/>
      <c r="F190" s="27">
        <f>SUM(F191:F194)</f>
        <v>1064</v>
      </c>
      <c r="G190" s="27">
        <f>SUM(G191:G194)</f>
        <v>44</v>
      </c>
      <c r="H190" s="27">
        <f>SUM(H191:H194)</f>
        <v>0</v>
      </c>
      <c r="I190" s="27">
        <f>SUM(I191:I194)</f>
        <v>0</v>
      </c>
      <c r="J190" s="45"/>
      <c r="K190" s="27">
        <f>SUM(K191:K194)</f>
        <v>1352649</v>
      </c>
      <c r="L190" s="27">
        <f>SUM(L191:L194)</f>
        <v>1052342</v>
      </c>
      <c r="M190" s="27">
        <f>SUM(M191:M194)</f>
        <v>2404991</v>
      </c>
      <c r="N190" s="27">
        <f>SUM(N191:N194)</f>
        <v>3457333</v>
      </c>
      <c r="O190" s="27">
        <f t="shared" ref="O190:W190" si="95">SUM(O191:O194)</f>
        <v>3457333</v>
      </c>
      <c r="P190" s="27">
        <f t="shared" si="95"/>
        <v>0</v>
      </c>
      <c r="Q190" s="27">
        <f t="shared" si="95"/>
        <v>3457333</v>
      </c>
      <c r="R190" s="27">
        <f t="shared" si="95"/>
        <v>3457333</v>
      </c>
      <c r="S190" s="27">
        <f t="shared" si="95"/>
        <v>0</v>
      </c>
      <c r="T190" s="27">
        <f t="shared" si="95"/>
        <v>3457333</v>
      </c>
      <c r="U190" s="27">
        <f t="shared" si="95"/>
        <v>0</v>
      </c>
      <c r="V190" s="27">
        <f t="shared" si="95"/>
        <v>0</v>
      </c>
      <c r="W190" s="27">
        <f t="shared" si="95"/>
        <v>0</v>
      </c>
      <c r="X190" s="4"/>
    </row>
    <row r="191" s="4" customFormat="1" ht="27" customHeight="1" spans="1:23">
      <c r="A191" s="23" t="s">
        <v>354</v>
      </c>
      <c r="B191" s="28" t="s">
        <v>355</v>
      </c>
      <c r="C191" s="28" t="s">
        <v>356</v>
      </c>
      <c r="D191" s="28"/>
      <c r="E191" s="28"/>
      <c r="F191" s="25">
        <v>147</v>
      </c>
      <c r="G191" s="25">
        <v>7</v>
      </c>
      <c r="H191" s="29"/>
      <c r="I191" s="29"/>
      <c r="J191" s="46">
        <v>0.85</v>
      </c>
      <c r="K191" s="29">
        <v>223720</v>
      </c>
      <c r="L191" s="25">
        <f t="shared" si="87"/>
        <v>111563</v>
      </c>
      <c r="M191" s="25">
        <f t="shared" si="88"/>
        <v>335283</v>
      </c>
      <c r="N191" s="25">
        <f t="shared" si="89"/>
        <v>446846</v>
      </c>
      <c r="O191" s="25">
        <f t="shared" si="83"/>
        <v>446846</v>
      </c>
      <c r="P191" s="25">
        <v>0</v>
      </c>
      <c r="Q191" s="25">
        <v>446846</v>
      </c>
      <c r="R191" s="25">
        <v>446846</v>
      </c>
      <c r="S191" s="25">
        <v>0</v>
      </c>
      <c r="T191" s="25">
        <v>446846</v>
      </c>
      <c r="U191" s="25">
        <f t="shared" si="84"/>
        <v>0</v>
      </c>
      <c r="V191" s="25">
        <f t="shared" si="85"/>
        <v>0</v>
      </c>
      <c r="W191" s="25">
        <f t="shared" si="86"/>
        <v>0</v>
      </c>
    </row>
    <row r="192" s="4" customFormat="1" ht="27" customHeight="1" spans="1:23">
      <c r="A192" s="23" t="s">
        <v>357</v>
      </c>
      <c r="B192" s="76" t="s">
        <v>358</v>
      </c>
      <c r="C192" s="76" t="s">
        <v>358</v>
      </c>
      <c r="D192" s="76"/>
      <c r="E192" s="76"/>
      <c r="F192" s="25">
        <v>150</v>
      </c>
      <c r="G192" s="25">
        <v>10</v>
      </c>
      <c r="H192" s="77"/>
      <c r="I192" s="77"/>
      <c r="J192" s="46">
        <v>0.85</v>
      </c>
      <c r="K192" s="77">
        <v>171318</v>
      </c>
      <c r="L192" s="25">
        <f t="shared" si="87"/>
        <v>180157</v>
      </c>
      <c r="M192" s="25">
        <f t="shared" si="88"/>
        <v>351475</v>
      </c>
      <c r="N192" s="25">
        <f t="shared" si="89"/>
        <v>531632</v>
      </c>
      <c r="O192" s="25">
        <f t="shared" si="83"/>
        <v>531632</v>
      </c>
      <c r="P192" s="25">
        <v>0</v>
      </c>
      <c r="Q192" s="25">
        <v>531632</v>
      </c>
      <c r="R192" s="25">
        <v>531632</v>
      </c>
      <c r="S192" s="25">
        <v>0</v>
      </c>
      <c r="T192" s="25">
        <v>531632</v>
      </c>
      <c r="U192" s="25">
        <f t="shared" si="84"/>
        <v>0</v>
      </c>
      <c r="V192" s="25">
        <f t="shared" si="85"/>
        <v>0</v>
      </c>
      <c r="W192" s="25">
        <f t="shared" si="86"/>
        <v>0</v>
      </c>
    </row>
    <row r="193" s="4" customFormat="1" ht="27" customHeight="1" spans="1:23">
      <c r="A193" s="23" t="s">
        <v>359</v>
      </c>
      <c r="B193" s="79" t="s">
        <v>360</v>
      </c>
      <c r="C193" s="79" t="s">
        <v>360</v>
      </c>
      <c r="D193" s="79"/>
      <c r="E193" s="79"/>
      <c r="F193" s="25">
        <v>565</v>
      </c>
      <c r="G193" s="25">
        <v>21</v>
      </c>
      <c r="H193" s="80"/>
      <c r="I193" s="80"/>
      <c r="J193" s="86">
        <v>0.85</v>
      </c>
      <c r="K193" s="80">
        <v>711748</v>
      </c>
      <c r="L193" s="25">
        <f t="shared" si="87"/>
        <v>557600</v>
      </c>
      <c r="M193" s="25">
        <f t="shared" si="88"/>
        <v>1269348</v>
      </c>
      <c r="N193" s="25">
        <f t="shared" si="89"/>
        <v>1826948</v>
      </c>
      <c r="O193" s="25">
        <f t="shared" si="83"/>
        <v>1826948</v>
      </c>
      <c r="P193" s="25">
        <v>0</v>
      </c>
      <c r="Q193" s="25">
        <v>1826948</v>
      </c>
      <c r="R193" s="25">
        <v>1826948</v>
      </c>
      <c r="S193" s="25">
        <v>0</v>
      </c>
      <c r="T193" s="25">
        <v>1826948</v>
      </c>
      <c r="U193" s="25">
        <f t="shared" si="84"/>
        <v>0</v>
      </c>
      <c r="V193" s="25">
        <f t="shared" si="85"/>
        <v>0</v>
      </c>
      <c r="W193" s="25">
        <f t="shared" si="86"/>
        <v>0</v>
      </c>
    </row>
    <row r="194" s="4" customFormat="1" ht="27" customHeight="1" spans="1:23">
      <c r="A194" s="23" t="s">
        <v>357</v>
      </c>
      <c r="B194" s="76" t="s">
        <v>358</v>
      </c>
      <c r="C194" s="28" t="s">
        <v>361</v>
      </c>
      <c r="D194" s="28"/>
      <c r="E194" s="28"/>
      <c r="F194" s="25">
        <v>202</v>
      </c>
      <c r="G194" s="25">
        <v>6</v>
      </c>
      <c r="H194" s="29"/>
      <c r="I194" s="29"/>
      <c r="J194" s="46">
        <v>0.85</v>
      </c>
      <c r="K194" s="29">
        <v>245863</v>
      </c>
      <c r="L194" s="25">
        <f t="shared" si="87"/>
        <v>203022</v>
      </c>
      <c r="M194" s="25">
        <f t="shared" si="88"/>
        <v>448885</v>
      </c>
      <c r="N194" s="25">
        <f t="shared" si="89"/>
        <v>651907</v>
      </c>
      <c r="O194" s="25">
        <f t="shared" si="83"/>
        <v>651907</v>
      </c>
      <c r="P194" s="25">
        <v>0</v>
      </c>
      <c r="Q194" s="25">
        <v>651907</v>
      </c>
      <c r="R194" s="25">
        <v>651907</v>
      </c>
      <c r="S194" s="25">
        <v>0</v>
      </c>
      <c r="T194" s="25">
        <v>651907</v>
      </c>
      <c r="U194" s="25">
        <f t="shared" si="84"/>
        <v>0</v>
      </c>
      <c r="V194" s="25">
        <f t="shared" si="85"/>
        <v>0</v>
      </c>
      <c r="W194" s="25">
        <f t="shared" si="86"/>
        <v>0</v>
      </c>
    </row>
    <row r="195" s="3" customFormat="1" ht="27" customHeight="1" spans="1:24">
      <c r="A195" s="20" t="s">
        <v>362</v>
      </c>
      <c r="B195" s="81" t="s">
        <v>363</v>
      </c>
      <c r="C195" s="81" t="s">
        <v>363</v>
      </c>
      <c r="D195" s="81"/>
      <c r="E195" s="81"/>
      <c r="F195" s="27">
        <f>F196</f>
        <v>628</v>
      </c>
      <c r="G195" s="27">
        <f>G196</f>
        <v>25</v>
      </c>
      <c r="H195" s="27">
        <f>H196</f>
        <v>0</v>
      </c>
      <c r="I195" s="27">
        <f>I196</f>
        <v>0</v>
      </c>
      <c r="J195" s="45"/>
      <c r="K195" s="27">
        <f>K196</f>
        <v>1369600</v>
      </c>
      <c r="L195" s="27">
        <f>L196</f>
        <v>296650</v>
      </c>
      <c r="M195" s="27">
        <f>M196</f>
        <v>1666250</v>
      </c>
      <c r="N195" s="27">
        <f>N196</f>
        <v>1962900</v>
      </c>
      <c r="O195" s="27">
        <f t="shared" ref="O195:W195" si="96">O196</f>
        <v>1962900</v>
      </c>
      <c r="P195" s="27">
        <f t="shared" si="96"/>
        <v>0</v>
      </c>
      <c r="Q195" s="27">
        <f t="shared" si="96"/>
        <v>1962900</v>
      </c>
      <c r="R195" s="27">
        <f t="shared" si="96"/>
        <v>1962900</v>
      </c>
      <c r="S195" s="27">
        <f t="shared" si="96"/>
        <v>0</v>
      </c>
      <c r="T195" s="27">
        <f t="shared" si="96"/>
        <v>1962900</v>
      </c>
      <c r="U195" s="27">
        <f t="shared" si="96"/>
        <v>0</v>
      </c>
      <c r="V195" s="27">
        <f t="shared" si="96"/>
        <v>0</v>
      </c>
      <c r="W195" s="27">
        <f t="shared" si="96"/>
        <v>0</v>
      </c>
      <c r="X195" s="4"/>
    </row>
    <row r="196" s="4" customFormat="1" ht="27" customHeight="1" spans="1:23">
      <c r="A196" s="23" t="s">
        <v>362</v>
      </c>
      <c r="B196" s="61" t="s">
        <v>363</v>
      </c>
      <c r="C196" s="61" t="s">
        <v>363</v>
      </c>
      <c r="D196" s="61"/>
      <c r="E196" s="61"/>
      <c r="F196" s="25">
        <v>628</v>
      </c>
      <c r="G196" s="25">
        <v>25</v>
      </c>
      <c r="H196" s="62"/>
      <c r="I196" s="62"/>
      <c r="J196" s="46">
        <v>1</v>
      </c>
      <c r="K196" s="62">
        <v>1369600</v>
      </c>
      <c r="L196" s="25">
        <f t="shared" si="87"/>
        <v>296650</v>
      </c>
      <c r="M196" s="25">
        <f t="shared" si="88"/>
        <v>1666250</v>
      </c>
      <c r="N196" s="25">
        <f t="shared" si="89"/>
        <v>1962900</v>
      </c>
      <c r="O196" s="25">
        <f t="shared" si="83"/>
        <v>1962900</v>
      </c>
      <c r="P196" s="25">
        <v>0</v>
      </c>
      <c r="Q196" s="25">
        <v>1962900</v>
      </c>
      <c r="R196" s="25">
        <v>1962900</v>
      </c>
      <c r="S196" s="25">
        <v>0</v>
      </c>
      <c r="T196" s="25">
        <v>1962900</v>
      </c>
      <c r="U196" s="25">
        <f t="shared" si="84"/>
        <v>0</v>
      </c>
      <c r="V196" s="25">
        <f t="shared" si="85"/>
        <v>0</v>
      </c>
      <c r="W196" s="25">
        <f t="shared" si="86"/>
        <v>0</v>
      </c>
    </row>
    <row r="197" s="3" customFormat="1" ht="27" customHeight="1" spans="1:24">
      <c r="A197" s="20" t="s">
        <v>364</v>
      </c>
      <c r="B197" s="82" t="s">
        <v>365</v>
      </c>
      <c r="C197" s="82" t="s">
        <v>365</v>
      </c>
      <c r="D197" s="82"/>
      <c r="E197" s="82"/>
      <c r="F197" s="31">
        <f>F198</f>
        <v>680</v>
      </c>
      <c r="G197" s="31">
        <f>G198</f>
        <v>54</v>
      </c>
      <c r="H197" s="31">
        <f>H198</f>
        <v>1</v>
      </c>
      <c r="I197" s="31">
        <f>I198</f>
        <v>0</v>
      </c>
      <c r="J197" s="47"/>
      <c r="K197" s="31">
        <f>K198</f>
        <v>1068850</v>
      </c>
      <c r="L197" s="31">
        <f>L198</f>
        <v>839050</v>
      </c>
      <c r="M197" s="31">
        <f>M198</f>
        <v>1910400</v>
      </c>
      <c r="N197" s="31">
        <f>N198</f>
        <v>2749450</v>
      </c>
      <c r="O197" s="31">
        <f t="shared" ref="O197:W197" si="97">O198</f>
        <v>2749450</v>
      </c>
      <c r="P197" s="31">
        <f t="shared" si="97"/>
        <v>0</v>
      </c>
      <c r="Q197" s="31">
        <f t="shared" si="97"/>
        <v>2749450</v>
      </c>
      <c r="R197" s="31">
        <f t="shared" si="97"/>
        <v>2749450</v>
      </c>
      <c r="S197" s="31">
        <f t="shared" si="97"/>
        <v>0</v>
      </c>
      <c r="T197" s="31">
        <f t="shared" si="97"/>
        <v>2749450</v>
      </c>
      <c r="U197" s="31">
        <f t="shared" si="97"/>
        <v>0</v>
      </c>
      <c r="V197" s="31">
        <f t="shared" si="97"/>
        <v>0</v>
      </c>
      <c r="W197" s="31">
        <f t="shared" si="97"/>
        <v>0</v>
      </c>
      <c r="X197" s="4"/>
    </row>
    <row r="198" s="4" customFormat="1" ht="27" customHeight="1" spans="1:23">
      <c r="A198" s="23" t="s">
        <v>364</v>
      </c>
      <c r="B198" s="83" t="s">
        <v>365</v>
      </c>
      <c r="C198" s="83" t="s">
        <v>365</v>
      </c>
      <c r="D198" s="83"/>
      <c r="E198" s="83"/>
      <c r="F198" s="25">
        <v>680</v>
      </c>
      <c r="G198" s="25">
        <v>54</v>
      </c>
      <c r="H198" s="84">
        <v>1</v>
      </c>
      <c r="I198" s="84"/>
      <c r="J198" s="87">
        <v>1</v>
      </c>
      <c r="K198" s="84">
        <v>1068850</v>
      </c>
      <c r="L198" s="25">
        <f t="shared" si="87"/>
        <v>839050</v>
      </c>
      <c r="M198" s="25">
        <f t="shared" si="88"/>
        <v>1910400</v>
      </c>
      <c r="N198" s="25">
        <f t="shared" si="89"/>
        <v>2749450</v>
      </c>
      <c r="O198" s="25">
        <f t="shared" si="83"/>
        <v>2749450</v>
      </c>
      <c r="P198" s="25">
        <v>0</v>
      </c>
      <c r="Q198" s="25">
        <v>2749450</v>
      </c>
      <c r="R198" s="25">
        <v>2749450</v>
      </c>
      <c r="S198" s="25">
        <v>0</v>
      </c>
      <c r="T198" s="25">
        <v>2749450</v>
      </c>
      <c r="U198" s="25">
        <f t="shared" si="84"/>
        <v>0</v>
      </c>
      <c r="V198" s="25">
        <f t="shared" si="85"/>
        <v>0</v>
      </c>
      <c r="W198" s="25">
        <f t="shared" si="86"/>
        <v>0</v>
      </c>
    </row>
    <row r="199" s="3" customFormat="1" ht="27" customHeight="1" spans="1:24">
      <c r="A199" s="20" t="s">
        <v>366</v>
      </c>
      <c r="B199" s="82" t="s">
        <v>367</v>
      </c>
      <c r="C199" s="82" t="s">
        <v>367</v>
      </c>
      <c r="D199" s="82"/>
      <c r="E199" s="82"/>
      <c r="F199" s="27">
        <f>F200</f>
        <v>474</v>
      </c>
      <c r="G199" s="27">
        <f>G200</f>
        <v>22</v>
      </c>
      <c r="H199" s="27">
        <f>H200</f>
        <v>0</v>
      </c>
      <c r="I199" s="27">
        <f>I200</f>
        <v>0</v>
      </c>
      <c r="J199" s="45"/>
      <c r="K199" s="27">
        <f>K200</f>
        <v>970950</v>
      </c>
      <c r="L199" s="27">
        <f>L200</f>
        <v>298750</v>
      </c>
      <c r="M199" s="27">
        <f>M200</f>
        <v>1269700</v>
      </c>
      <c r="N199" s="27">
        <f>N200</f>
        <v>1568450</v>
      </c>
      <c r="O199" s="27">
        <f t="shared" ref="O199:W199" si="98">O200</f>
        <v>1568450</v>
      </c>
      <c r="P199" s="27">
        <f t="shared" si="98"/>
        <v>0</v>
      </c>
      <c r="Q199" s="27">
        <f t="shared" si="98"/>
        <v>1568450</v>
      </c>
      <c r="R199" s="27">
        <f t="shared" si="98"/>
        <v>1568450</v>
      </c>
      <c r="S199" s="27">
        <f t="shared" si="98"/>
        <v>0</v>
      </c>
      <c r="T199" s="27">
        <f t="shared" si="98"/>
        <v>1568450</v>
      </c>
      <c r="U199" s="27">
        <f t="shared" si="98"/>
        <v>0</v>
      </c>
      <c r="V199" s="27">
        <f t="shared" si="98"/>
        <v>0</v>
      </c>
      <c r="W199" s="27">
        <f t="shared" si="98"/>
        <v>0</v>
      </c>
      <c r="X199" s="4"/>
    </row>
    <row r="200" s="4" customFormat="1" ht="27" customHeight="1" spans="1:23">
      <c r="A200" s="23" t="s">
        <v>366</v>
      </c>
      <c r="B200" s="83" t="s">
        <v>367</v>
      </c>
      <c r="C200" s="83" t="s">
        <v>367</v>
      </c>
      <c r="D200" s="83"/>
      <c r="E200" s="83"/>
      <c r="F200" s="25">
        <v>474</v>
      </c>
      <c r="G200" s="25">
        <v>22</v>
      </c>
      <c r="H200" s="84"/>
      <c r="I200" s="84"/>
      <c r="J200" s="87">
        <v>1</v>
      </c>
      <c r="K200" s="84">
        <v>970950</v>
      </c>
      <c r="L200" s="25">
        <f t="shared" si="87"/>
        <v>298750</v>
      </c>
      <c r="M200" s="25">
        <f t="shared" si="88"/>
        <v>1269700</v>
      </c>
      <c r="N200" s="25">
        <f t="shared" si="89"/>
        <v>1568450</v>
      </c>
      <c r="O200" s="25">
        <f t="shared" si="83"/>
        <v>1568450</v>
      </c>
      <c r="P200" s="25">
        <v>0</v>
      </c>
      <c r="Q200" s="25">
        <v>1568450</v>
      </c>
      <c r="R200" s="25">
        <v>1568450</v>
      </c>
      <c r="S200" s="25">
        <v>0</v>
      </c>
      <c r="T200" s="25">
        <v>1568450</v>
      </c>
      <c r="U200" s="25">
        <f t="shared" si="84"/>
        <v>0</v>
      </c>
      <c r="V200" s="25">
        <f t="shared" si="85"/>
        <v>0</v>
      </c>
      <c r="W200" s="25">
        <f t="shared" si="86"/>
        <v>0</v>
      </c>
    </row>
    <row r="201" s="3" customFormat="1" ht="27" customHeight="1" spans="1:24">
      <c r="A201" s="20" t="s">
        <v>368</v>
      </c>
      <c r="B201" s="26" t="s">
        <v>369</v>
      </c>
      <c r="C201" s="26" t="s">
        <v>369</v>
      </c>
      <c r="D201" s="26"/>
      <c r="E201" s="26"/>
      <c r="F201" s="31">
        <f>SUM(F202:F205)</f>
        <v>518</v>
      </c>
      <c r="G201" s="31">
        <f>SUM(G202:G205)</f>
        <v>24</v>
      </c>
      <c r="H201" s="31">
        <f>SUM(H202:H205)</f>
        <v>0</v>
      </c>
      <c r="I201" s="31">
        <f>SUM(I202:I205)</f>
        <v>0</v>
      </c>
      <c r="J201" s="47"/>
      <c r="K201" s="31">
        <f>SUM(K202:K205)</f>
        <v>671883</v>
      </c>
      <c r="L201" s="31">
        <f>SUM(L202:L205)</f>
        <v>507407</v>
      </c>
      <c r="M201" s="31">
        <f>SUM(M202:M205)</f>
        <v>1179290</v>
      </c>
      <c r="N201" s="31">
        <f>SUM(N202:N205)</f>
        <v>1686697</v>
      </c>
      <c r="O201" s="31">
        <f t="shared" ref="O201:W201" si="99">SUM(O202:O205)</f>
        <v>1686697</v>
      </c>
      <c r="P201" s="31">
        <f t="shared" si="99"/>
        <v>0</v>
      </c>
      <c r="Q201" s="31">
        <f t="shared" si="99"/>
        <v>1686697</v>
      </c>
      <c r="R201" s="31">
        <f t="shared" si="99"/>
        <v>1686697</v>
      </c>
      <c r="S201" s="31">
        <f t="shared" si="99"/>
        <v>0</v>
      </c>
      <c r="T201" s="31">
        <f t="shared" si="99"/>
        <v>1686697</v>
      </c>
      <c r="U201" s="31">
        <f t="shared" si="99"/>
        <v>0</v>
      </c>
      <c r="V201" s="31">
        <f t="shared" si="99"/>
        <v>0</v>
      </c>
      <c r="W201" s="31">
        <f t="shared" si="99"/>
        <v>0</v>
      </c>
      <c r="X201" s="4"/>
    </row>
    <row r="202" s="4" customFormat="1" ht="27" customHeight="1" spans="1:23">
      <c r="A202" s="23" t="s">
        <v>370</v>
      </c>
      <c r="B202" s="28" t="s">
        <v>371</v>
      </c>
      <c r="C202" s="28" t="s">
        <v>372</v>
      </c>
      <c r="D202" s="28"/>
      <c r="E202" s="28"/>
      <c r="F202" s="25">
        <v>0</v>
      </c>
      <c r="G202" s="25">
        <v>0</v>
      </c>
      <c r="H202" s="29"/>
      <c r="I202" s="29"/>
      <c r="J202" s="46">
        <v>0.85</v>
      </c>
      <c r="K202" s="29">
        <v>0</v>
      </c>
      <c r="L202" s="25">
        <f t="shared" si="87"/>
        <v>0</v>
      </c>
      <c r="M202" s="25">
        <f t="shared" si="88"/>
        <v>0</v>
      </c>
      <c r="N202" s="25">
        <f t="shared" si="89"/>
        <v>0</v>
      </c>
      <c r="O202" s="25">
        <f>P202+Q202</f>
        <v>0</v>
      </c>
      <c r="P202" s="25">
        <v>0</v>
      </c>
      <c r="Q202" s="25">
        <v>0</v>
      </c>
      <c r="R202" s="25">
        <v>0</v>
      </c>
      <c r="S202" s="25">
        <v>0</v>
      </c>
      <c r="T202" s="25">
        <v>0</v>
      </c>
      <c r="U202" s="25">
        <f>O202-R202</f>
        <v>0</v>
      </c>
      <c r="V202" s="25">
        <f>P202-S202</f>
        <v>0</v>
      </c>
      <c r="W202" s="25">
        <f>Q202-T202</f>
        <v>0</v>
      </c>
    </row>
    <row r="203" s="4" customFormat="1" ht="27" customHeight="1" spans="1:23">
      <c r="A203" s="23" t="s">
        <v>373</v>
      </c>
      <c r="B203" s="32" t="s">
        <v>374</v>
      </c>
      <c r="C203" s="32" t="s">
        <v>374</v>
      </c>
      <c r="D203" s="32"/>
      <c r="E203" s="32"/>
      <c r="F203" s="25">
        <v>147</v>
      </c>
      <c r="G203" s="25">
        <v>8</v>
      </c>
      <c r="H203" s="33"/>
      <c r="I203" s="33"/>
      <c r="J203" s="48">
        <v>0.85</v>
      </c>
      <c r="K203" s="33">
        <v>268345</v>
      </c>
      <c r="L203" s="25">
        <f t="shared" si="87"/>
        <v>70210</v>
      </c>
      <c r="M203" s="25">
        <f t="shared" si="88"/>
        <v>338555</v>
      </c>
      <c r="N203" s="25">
        <f t="shared" si="89"/>
        <v>408765</v>
      </c>
      <c r="O203" s="25">
        <f>P203+Q203</f>
        <v>408765</v>
      </c>
      <c r="P203" s="25">
        <v>0</v>
      </c>
      <c r="Q203" s="25">
        <v>408765</v>
      </c>
      <c r="R203" s="25">
        <v>408765</v>
      </c>
      <c r="S203" s="25">
        <v>0</v>
      </c>
      <c r="T203" s="25">
        <v>408765</v>
      </c>
      <c r="U203" s="25">
        <f>O203-R203</f>
        <v>0</v>
      </c>
      <c r="V203" s="25">
        <f>P203-S203</f>
        <v>0</v>
      </c>
      <c r="W203" s="25">
        <f>Q203-T203</f>
        <v>0</v>
      </c>
    </row>
    <row r="204" s="4" customFormat="1" ht="27" customHeight="1" spans="1:23">
      <c r="A204" s="23" t="s">
        <v>375</v>
      </c>
      <c r="B204" s="32" t="s">
        <v>376</v>
      </c>
      <c r="C204" s="32" t="s">
        <v>376</v>
      </c>
      <c r="D204" s="32"/>
      <c r="E204" s="32"/>
      <c r="F204" s="25">
        <v>260</v>
      </c>
      <c r="G204" s="25">
        <v>10</v>
      </c>
      <c r="H204" s="33"/>
      <c r="I204" s="33"/>
      <c r="J204" s="48">
        <v>0.85</v>
      </c>
      <c r="K204" s="33">
        <v>402475</v>
      </c>
      <c r="L204" s="25">
        <f t="shared" si="87"/>
        <v>182750</v>
      </c>
      <c r="M204" s="25">
        <f t="shared" si="88"/>
        <v>585225</v>
      </c>
      <c r="N204" s="25">
        <f t="shared" si="89"/>
        <v>767975</v>
      </c>
      <c r="O204" s="25">
        <f>P204+Q204</f>
        <v>767975</v>
      </c>
      <c r="P204" s="25">
        <v>0</v>
      </c>
      <c r="Q204" s="25">
        <v>767975</v>
      </c>
      <c r="R204" s="25">
        <v>767975</v>
      </c>
      <c r="S204" s="25">
        <v>0</v>
      </c>
      <c r="T204" s="25">
        <v>767975</v>
      </c>
      <c r="U204" s="25">
        <f>O204-R204</f>
        <v>0</v>
      </c>
      <c r="V204" s="25">
        <f>P204-S204</f>
        <v>0</v>
      </c>
      <c r="W204" s="25">
        <f>Q204-T204</f>
        <v>0</v>
      </c>
    </row>
    <row r="205" s="4" customFormat="1" ht="27" customHeight="1" spans="1:23">
      <c r="A205" s="23" t="s">
        <v>377</v>
      </c>
      <c r="B205" s="32" t="s">
        <v>378</v>
      </c>
      <c r="C205" s="32" t="s">
        <v>378</v>
      </c>
      <c r="D205" s="32"/>
      <c r="E205" s="32"/>
      <c r="F205" s="25">
        <v>111</v>
      </c>
      <c r="G205" s="25">
        <v>6</v>
      </c>
      <c r="H205" s="33"/>
      <c r="I205" s="33"/>
      <c r="J205" s="48">
        <v>0.85</v>
      </c>
      <c r="K205" s="33">
        <v>1063</v>
      </c>
      <c r="L205" s="25">
        <f t="shared" si="87"/>
        <v>254447</v>
      </c>
      <c r="M205" s="25">
        <f t="shared" si="88"/>
        <v>255510</v>
      </c>
      <c r="N205" s="25">
        <f t="shared" si="89"/>
        <v>509957</v>
      </c>
      <c r="O205" s="25">
        <f>P205+Q205</f>
        <v>509957</v>
      </c>
      <c r="P205" s="25">
        <v>0</v>
      </c>
      <c r="Q205" s="25">
        <v>509957</v>
      </c>
      <c r="R205" s="25">
        <v>509957</v>
      </c>
      <c r="S205" s="25">
        <v>0</v>
      </c>
      <c r="T205" s="25">
        <v>509957</v>
      </c>
      <c r="U205" s="25">
        <f>O205-R205</f>
        <v>0</v>
      </c>
      <c r="V205" s="25">
        <f>P205-S205</f>
        <v>0</v>
      </c>
      <c r="W205" s="25">
        <f>Q205-T205</f>
        <v>0</v>
      </c>
    </row>
    <row r="206" s="3" customFormat="1" ht="27" customHeight="1" spans="1:24">
      <c r="A206" s="20" t="s">
        <v>379</v>
      </c>
      <c r="B206" s="30" t="s">
        <v>380</v>
      </c>
      <c r="C206" s="30" t="s">
        <v>380</v>
      </c>
      <c r="D206" s="30"/>
      <c r="E206" s="30"/>
      <c r="F206" s="31">
        <f>F207</f>
        <v>227</v>
      </c>
      <c r="G206" s="31">
        <f>G207</f>
        <v>9</v>
      </c>
      <c r="H206" s="31">
        <f>H207</f>
        <v>0</v>
      </c>
      <c r="I206" s="31">
        <f>I207</f>
        <v>0</v>
      </c>
      <c r="J206" s="47"/>
      <c r="K206" s="31">
        <f>K207</f>
        <v>451180</v>
      </c>
      <c r="L206" s="31">
        <f>L207</f>
        <v>60648</v>
      </c>
      <c r="M206" s="31">
        <f>M207</f>
        <v>511828</v>
      </c>
      <c r="N206" s="31">
        <f>N207</f>
        <v>572476</v>
      </c>
      <c r="O206" s="31">
        <f t="shared" ref="O206:W206" si="100">O207</f>
        <v>572476</v>
      </c>
      <c r="P206" s="31">
        <f t="shared" si="100"/>
        <v>0</v>
      </c>
      <c r="Q206" s="31">
        <f t="shared" si="100"/>
        <v>572476</v>
      </c>
      <c r="R206" s="31">
        <f t="shared" si="100"/>
        <v>572476</v>
      </c>
      <c r="S206" s="31">
        <f t="shared" si="100"/>
        <v>0</v>
      </c>
      <c r="T206" s="31">
        <f t="shared" si="100"/>
        <v>572476</v>
      </c>
      <c r="U206" s="31">
        <f t="shared" si="100"/>
        <v>0</v>
      </c>
      <c r="V206" s="31">
        <f t="shared" si="100"/>
        <v>0</v>
      </c>
      <c r="W206" s="31">
        <f t="shared" si="100"/>
        <v>0</v>
      </c>
      <c r="X206" s="4"/>
    </row>
    <row r="207" s="4" customFormat="1" ht="27" customHeight="1" spans="1:23">
      <c r="A207" s="23" t="s">
        <v>379</v>
      </c>
      <c r="B207" s="32" t="s">
        <v>380</v>
      </c>
      <c r="C207" s="32" t="s">
        <v>380</v>
      </c>
      <c r="D207" s="32"/>
      <c r="E207" s="32"/>
      <c r="F207" s="25">
        <v>227</v>
      </c>
      <c r="G207" s="25">
        <v>9</v>
      </c>
      <c r="H207" s="33"/>
      <c r="I207" s="33"/>
      <c r="J207" s="48">
        <v>0.85</v>
      </c>
      <c r="K207" s="33">
        <v>451180</v>
      </c>
      <c r="L207" s="25">
        <f>ROUND((F207*2500+G207*3850)*J207-K207,0)</f>
        <v>60648</v>
      </c>
      <c r="M207" s="25">
        <f>ROUND((F207*2500+G207*3850+H207*2500+I207*3850)*J207,0)</f>
        <v>511828</v>
      </c>
      <c r="N207" s="25">
        <f>IF(ROUND(M207+L207,0)&lt;0,0,ROUND(M207+L207,0))</f>
        <v>572476</v>
      </c>
      <c r="O207" s="25">
        <f>P207+Q207</f>
        <v>572476</v>
      </c>
      <c r="P207" s="25">
        <v>0</v>
      </c>
      <c r="Q207" s="25">
        <v>572476</v>
      </c>
      <c r="R207" s="25">
        <v>572476</v>
      </c>
      <c r="S207" s="25">
        <v>0</v>
      </c>
      <c r="T207" s="25">
        <v>572476</v>
      </c>
      <c r="U207" s="25">
        <f>O207-R207</f>
        <v>0</v>
      </c>
      <c r="V207" s="25">
        <f>P207-S207</f>
        <v>0</v>
      </c>
      <c r="W207" s="25">
        <f>Q207-T207</f>
        <v>0</v>
      </c>
    </row>
    <row r="208" s="3" customFormat="1" ht="27" customHeight="1" spans="1:24">
      <c r="A208" s="20" t="s">
        <v>381</v>
      </c>
      <c r="B208" s="30" t="s">
        <v>382</v>
      </c>
      <c r="C208" s="30" t="s">
        <v>382</v>
      </c>
      <c r="D208" s="30"/>
      <c r="E208" s="30"/>
      <c r="F208" s="31">
        <f>F209</f>
        <v>999</v>
      </c>
      <c r="G208" s="31">
        <f>G209</f>
        <v>32</v>
      </c>
      <c r="H208" s="31">
        <f>H209</f>
        <v>1</v>
      </c>
      <c r="I208" s="31">
        <f>I209</f>
        <v>1</v>
      </c>
      <c r="J208" s="47"/>
      <c r="K208" s="31">
        <f>K209</f>
        <v>1647215</v>
      </c>
      <c r="L208" s="31">
        <f>L209</f>
        <v>580380</v>
      </c>
      <c r="M208" s="31">
        <f>M209</f>
        <v>2232993</v>
      </c>
      <c r="N208" s="31">
        <f>N209</f>
        <v>2813373</v>
      </c>
      <c r="O208" s="31">
        <f t="shared" ref="O208:W208" si="101">O209</f>
        <v>2813373</v>
      </c>
      <c r="P208" s="31">
        <f t="shared" si="101"/>
        <v>0</v>
      </c>
      <c r="Q208" s="31">
        <f t="shared" si="101"/>
        <v>2813373</v>
      </c>
      <c r="R208" s="31">
        <f t="shared" si="101"/>
        <v>2813373</v>
      </c>
      <c r="S208" s="31">
        <f t="shared" si="101"/>
        <v>0</v>
      </c>
      <c r="T208" s="31">
        <f t="shared" si="101"/>
        <v>2813373</v>
      </c>
      <c r="U208" s="31">
        <f t="shared" si="101"/>
        <v>0</v>
      </c>
      <c r="V208" s="31">
        <f t="shared" si="101"/>
        <v>0</v>
      </c>
      <c r="W208" s="31">
        <f t="shared" si="101"/>
        <v>0</v>
      </c>
      <c r="X208" s="4"/>
    </row>
    <row r="209" s="4" customFormat="1" ht="27" customHeight="1" spans="1:23">
      <c r="A209" s="23" t="s">
        <v>381</v>
      </c>
      <c r="B209" s="32" t="s">
        <v>382</v>
      </c>
      <c r="C209" s="32" t="s">
        <v>382</v>
      </c>
      <c r="D209" s="32"/>
      <c r="E209" s="32"/>
      <c r="F209" s="25">
        <v>999</v>
      </c>
      <c r="G209" s="25">
        <v>32</v>
      </c>
      <c r="H209" s="33">
        <v>1</v>
      </c>
      <c r="I209" s="33">
        <v>1</v>
      </c>
      <c r="J209" s="48">
        <v>0.85</v>
      </c>
      <c r="K209" s="33">
        <v>1647215</v>
      </c>
      <c r="L209" s="25">
        <f>ROUND((F209*2500+G209*3850)*J209-K209,0)</f>
        <v>580380</v>
      </c>
      <c r="M209" s="25">
        <f>ROUND((F209*2500+G209*3850+H209*2500+I209*3850)*J209,0)</f>
        <v>2232993</v>
      </c>
      <c r="N209" s="25">
        <f>IF(ROUND(M209+L209,0)&lt;0,0,ROUND(M209+L209,0))</f>
        <v>2813373</v>
      </c>
      <c r="O209" s="25">
        <f>P209+Q209</f>
        <v>2813373</v>
      </c>
      <c r="P209" s="25">
        <v>0</v>
      </c>
      <c r="Q209" s="25">
        <v>2813373</v>
      </c>
      <c r="R209" s="25">
        <v>2813373</v>
      </c>
      <c r="S209" s="25">
        <v>0</v>
      </c>
      <c r="T209" s="25">
        <v>2813373</v>
      </c>
      <c r="U209" s="25">
        <f>O209-R209</f>
        <v>0</v>
      </c>
      <c r="V209" s="25">
        <f>P209-S209</f>
        <v>0</v>
      </c>
      <c r="W209" s="25">
        <f>Q209-T209</f>
        <v>0</v>
      </c>
    </row>
    <row r="210" s="5" customFormat="1" ht="27" customHeight="1" spans="1:23">
      <c r="A210" s="85"/>
      <c r="B210" s="85"/>
      <c r="C210" s="85"/>
      <c r="D210" s="85"/>
      <c r="E210" s="85"/>
      <c r="F210" s="85"/>
      <c r="G210" s="85"/>
      <c r="H210" s="85"/>
      <c r="I210" s="85"/>
      <c r="J210" s="85"/>
      <c r="K210" s="85"/>
      <c r="L210" s="85"/>
      <c r="M210" s="85"/>
      <c r="N210" s="85"/>
      <c r="O210" s="85"/>
      <c r="P210" s="85"/>
      <c r="Q210" s="85"/>
      <c r="R210" s="85"/>
      <c r="S210" s="85"/>
      <c r="T210" s="85"/>
      <c r="U210" s="85"/>
      <c r="V210" s="85"/>
      <c r="W210" s="85"/>
    </row>
  </sheetData>
  <mergeCells count="14">
    <mergeCell ref="A2:W2"/>
    <mergeCell ref="F4:K4"/>
    <mergeCell ref="O4:Q4"/>
    <mergeCell ref="R4:T4"/>
    <mergeCell ref="U4:W4"/>
    <mergeCell ref="A7:C7"/>
    <mergeCell ref="A4:A5"/>
    <mergeCell ref="B4:B5"/>
    <mergeCell ref="C4:C5"/>
    <mergeCell ref="D4:D5"/>
    <mergeCell ref="E4:E5"/>
    <mergeCell ref="L4:L5"/>
    <mergeCell ref="M4:M5"/>
    <mergeCell ref="N4:N5"/>
  </mergeCells>
  <printOptions horizontalCentered="1"/>
  <pageMargins left="0.708333333333333" right="0.708333333333333" top="0.747916666666667" bottom="0.747916666666667" header="0.314583333333333" footer="0.314583333333333"/>
  <pageSetup paperSize="9" scale="6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清算预算表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</dc:creator>
  <cp:lastModifiedBy>张延彬</cp:lastModifiedBy>
  <dcterms:created xsi:type="dcterms:W3CDTF">2020-09-23T02:47:00Z</dcterms:created>
  <cp:lastPrinted>2020-11-28T05:15:00Z</cp:lastPrinted>
  <dcterms:modified xsi:type="dcterms:W3CDTF">2022-05-23T09:32:56Z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2D016C48E7B94D26BF522C7EBE6213E9</vt:lpwstr>
  </property>
</Properties>
</file>