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上交数据-区县为单位" sheetId="3" r:id="rId1"/>
  </sheets>
  <externalReferences>
    <externalReference r:id="rId2"/>
  </externalReferences>
  <definedNames>
    <definedName name="_xlnm.Print_Titles" localSheetId="0">'上交数据-区县为单位'!$4:$6</definedName>
  </definedNames>
  <calcPr calcId="144525"/>
</workbook>
</file>

<file path=xl/sharedStrings.xml><?xml version="1.0" encoding="utf-8"?>
<sst xmlns="http://schemas.openxmlformats.org/spreadsheetml/2006/main" count="162" uniqueCount="157">
  <si>
    <t>附件2</t>
  </si>
  <si>
    <t>提前下达2023年出生缺陷综合防控项目资金分配表</t>
  </si>
  <si>
    <t>金额：万元</t>
  </si>
  <si>
    <t>预算编号</t>
  </si>
  <si>
    <t>地区</t>
  </si>
  <si>
    <t>广东省户籍围产儿数</t>
  </si>
  <si>
    <r>
      <rPr>
        <b/>
        <sz val="10"/>
        <color rgb="FF000000"/>
        <rFont val="Times New Roman"/>
        <charset val="134"/>
      </rPr>
      <t>2019-2021</t>
    </r>
    <r>
      <rPr>
        <b/>
        <sz val="10"/>
        <color rgb="FF000000"/>
        <rFont val="宋体"/>
        <charset val="134"/>
      </rPr>
      <t>年年均增长率</t>
    </r>
  </si>
  <si>
    <r>
      <rPr>
        <b/>
        <sz val="10"/>
        <color rgb="FF000000"/>
        <rFont val="Times New Roman"/>
        <charset val="134"/>
      </rPr>
      <t>2021</t>
    </r>
    <r>
      <rPr>
        <b/>
        <sz val="10"/>
        <color rgb="FF000000"/>
        <rFont val="宋体"/>
        <charset val="134"/>
      </rPr>
      <t>年项目筛查覆盖率</t>
    </r>
  </si>
  <si>
    <t>新生儿筛查需方补助目标人群预测数</t>
  </si>
  <si>
    <t>产前筛查及诊断需方补助目标人群预测数</t>
  </si>
  <si>
    <t>新生儿筛查财政预拨标准</t>
  </si>
  <si>
    <t>产前筛查及诊断财政预拨标准</t>
  </si>
  <si>
    <t>供方补助县数量</t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</si>
  <si>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年省财政补助</t>
    </r>
  </si>
  <si>
    <r>
      <rPr>
        <b/>
        <sz val="10"/>
        <color rgb="FF000000"/>
        <rFont val="Times New Roman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</si>
  <si>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Times New Roman"/>
        <charset val="134"/>
      </rPr>
      <t>2020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</si>
  <si>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Times New Roman"/>
        <charset val="134"/>
      </rPr>
      <t>2021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</si>
  <si>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Times New Roman"/>
        <charset val="134"/>
      </rPr>
      <t>2023</t>
    </r>
    <r>
      <rPr>
        <b/>
        <sz val="10"/>
        <color rgb="FF000000"/>
        <rFont val="宋体"/>
        <charset val="134"/>
      </rPr>
      <t>年</t>
    </r>
  </si>
  <si>
    <t>小计</t>
  </si>
  <si>
    <t>省财政预拨标准</t>
  </si>
  <si>
    <t>市县财政预拨标准</t>
  </si>
  <si>
    <t>供方经费</t>
  </si>
  <si>
    <t>需方经费</t>
  </si>
  <si>
    <t>栏次</t>
  </si>
  <si>
    <t>[1]</t>
  </si>
  <si>
    <t>[2]</t>
  </si>
  <si>
    <t>[3]=[4]+[5]</t>
  </si>
  <si>
    <t>[4]</t>
  </si>
  <si>
    <t>[5]</t>
  </si>
  <si>
    <t>[6]=[7]+[8]</t>
  </si>
  <si>
    <t>[7]</t>
  </si>
  <si>
    <t>[8]</t>
  </si>
  <si>
    <t>[10]=[11]+[12]</t>
  </si>
  <si>
    <t>[11]</t>
  </si>
  <si>
    <t>[12]</t>
  </si>
  <si>
    <t>地市合计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</si>
  <si>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</si>
  <si>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</si>
  <si>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</si>
  <si>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</si>
  <si>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</si>
  <si>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</si>
  <si>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</si>
  <si>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潮南区</t>
  </si>
  <si>
    <t>南澳县</t>
  </si>
  <si>
    <t>韶关市</t>
  </si>
  <si>
    <t>韶关市本级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</si>
  <si>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</si>
  <si>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</si>
  <si>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</si>
  <si>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</si>
  <si>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</si>
  <si>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</si>
  <si>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</si>
  <si>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</si>
  <si>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</si>
  <si>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乳源县</t>
  </si>
  <si>
    <t>河源市</t>
  </si>
  <si>
    <t>河源市本级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</si>
  <si>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</si>
  <si>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</si>
  <si>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</si>
  <si>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</si>
  <si>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</si>
  <si>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</si>
  <si>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</si>
  <si>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梅州市本级</t>
  </si>
  <si>
    <t>梅江区</t>
  </si>
  <si>
    <t>兴宁市</t>
  </si>
  <si>
    <t>梅县区</t>
  </si>
  <si>
    <t>平远县</t>
  </si>
  <si>
    <t>蕉岭县</t>
  </si>
  <si>
    <t>大埔县</t>
  </si>
  <si>
    <t>丰顺县</t>
  </si>
  <si>
    <t>五华县</t>
  </si>
  <si>
    <t>惠州市</t>
  </si>
  <si>
    <t>惠州市本级</t>
  </si>
  <si>
    <t>惠城区</t>
  </si>
  <si>
    <t>惠阳区</t>
  </si>
  <si>
    <t>惠东县</t>
  </si>
  <si>
    <t>博罗县</t>
  </si>
  <si>
    <t>龙门县</t>
  </si>
  <si>
    <t>汕尾市</t>
  </si>
  <si>
    <t>汕尾市本级</t>
  </si>
  <si>
    <t>城区</t>
  </si>
  <si>
    <t>陆丰市</t>
  </si>
  <si>
    <t>海丰县</t>
  </si>
  <si>
    <t>陆河县</t>
  </si>
  <si>
    <t>江门市</t>
  </si>
  <si>
    <t>江门市本级</t>
  </si>
  <si>
    <t>台山市</t>
  </si>
  <si>
    <t>开平市</t>
  </si>
  <si>
    <t>恩平市</t>
  </si>
  <si>
    <t>阳江市</t>
  </si>
  <si>
    <t>阳江市本级</t>
  </si>
  <si>
    <t>江城区</t>
  </si>
  <si>
    <t>阳春市</t>
  </si>
  <si>
    <t>阳东区</t>
  </si>
  <si>
    <t>阳西县</t>
  </si>
  <si>
    <t>湛江市</t>
  </si>
  <si>
    <t>湛江市本级</t>
  </si>
  <si>
    <t>赤坎区</t>
  </si>
  <si>
    <t>霞山区</t>
  </si>
  <si>
    <t>麻章区</t>
  </si>
  <si>
    <t>坡头区</t>
  </si>
  <si>
    <t>雷州市</t>
  </si>
  <si>
    <t>廉江市</t>
  </si>
  <si>
    <t>吴川市</t>
  </si>
  <si>
    <t>遂溪县</t>
  </si>
  <si>
    <t>徐闻县</t>
  </si>
  <si>
    <t>茂名市</t>
  </si>
  <si>
    <t>茂名市本级</t>
  </si>
  <si>
    <t>茂南区</t>
  </si>
  <si>
    <t>信宜市</t>
  </si>
  <si>
    <t>高州市</t>
  </si>
  <si>
    <t>化州市</t>
  </si>
  <si>
    <t>电白区</t>
  </si>
  <si>
    <t>肇庆市</t>
  </si>
  <si>
    <t>肇庆市本级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</si>
  <si>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</si>
  <si>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</si>
  <si>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</si>
  <si>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</si>
  <si>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</si>
  <si>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</si>
  <si>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</si>
  <si>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</si>
  <si>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</si>
  <si>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</si>
  <si>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</si>
  <si>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清新区</t>
  </si>
  <si>
    <t>英德市</t>
  </si>
  <si>
    <t>连州市</t>
  </si>
  <si>
    <t>佛冈县</t>
  </si>
  <si>
    <t>连山县</t>
  </si>
  <si>
    <t>连南县</t>
  </si>
  <si>
    <t>阳山县</t>
  </si>
  <si>
    <t>潮州市</t>
  </si>
  <si>
    <t>潮州市本级</t>
  </si>
  <si>
    <t>湘桥区</t>
  </si>
  <si>
    <t>饶平县</t>
  </si>
  <si>
    <t>潮安区（含枫溪区）</t>
  </si>
  <si>
    <t>揭阳市</t>
  </si>
  <si>
    <t>揭阳市本级</t>
  </si>
  <si>
    <t>榕城区</t>
  </si>
  <si>
    <t>揭东区</t>
  </si>
  <si>
    <t>普宁市</t>
  </si>
  <si>
    <t>揭西县</t>
  </si>
  <si>
    <t>惠来县</t>
  </si>
  <si>
    <t>云浮市</t>
  </si>
  <si>
    <t>云浮市本级</t>
  </si>
  <si>
    <t>云城区</t>
  </si>
  <si>
    <t>罗定市</t>
  </si>
  <si>
    <t>新兴县</t>
  </si>
  <si>
    <t>郁南县</t>
  </si>
  <si>
    <t>云安区</t>
  </si>
  <si>
    <r>
      <rPr>
        <sz val="10"/>
        <color rgb="FF000000"/>
        <rFont val="宋体"/>
        <charset val="134"/>
      </rPr>
      <t>备注：目标人群预测数根据户籍围产儿年均出生增长率进行预测，实际实施按照项目方案规定的目标人</t>
    </r>
    <r>
      <rPr>
        <sz val="10"/>
        <color theme="1"/>
        <rFont val="宋体"/>
        <charset val="134"/>
      </rPr>
      <t>群执行。其中，潮州和揭阳市根据地市的增长率统一预测，各县（市、区）目标人数由地市统一分配。</t>
    </r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</si>
</sst>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6" fillId="14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>
      <alignment vertical="center"/>
    </xf>
    <xf numFmtId="0" fontId="27" fillId="2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8" fillId="24" borderId="8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44" fillId="31" borderId="8" applyNumberFormat="false" applyAlignment="false" applyProtection="false">
      <alignment vertical="center"/>
    </xf>
    <xf numFmtId="0" fontId="45" fillId="24" borderId="10" applyNumberFormat="false" applyAlignment="false" applyProtection="false">
      <alignment vertical="center"/>
    </xf>
    <xf numFmtId="0" fontId="32" fillId="10" borderId="5" applyNumberFormat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1" fillId="2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0" fontId="16" fillId="0" borderId="1" xfId="0" applyNumberFormat="true" applyFont="true" applyFill="true" applyBorder="true" applyAlignment="true">
      <alignment horizontal="center" vertical="center"/>
    </xf>
    <xf numFmtId="9" fontId="12" fillId="0" borderId="1" xfId="0" applyNumberFormat="true" applyFont="true" applyFill="true" applyBorder="true" applyAlignment="true">
      <alignment horizontal="center" vertical="center" wrapText="true"/>
    </xf>
    <xf numFmtId="10" fontId="17" fillId="0" borderId="1" xfId="0" applyNumberFormat="true" applyFont="true" applyFill="true" applyBorder="true" applyAlignment="true">
      <alignment horizontal="center" vertical="center"/>
    </xf>
    <xf numFmtId="9" fontId="14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176" fontId="21" fillId="0" borderId="1" xfId="11" applyNumberFormat="true" applyFont="true" applyFill="true" applyBorder="true" applyAlignment="true">
      <alignment horizontal="center" vertical="center"/>
    </xf>
    <xf numFmtId="176" fontId="22" fillId="0" borderId="1" xfId="11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23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24" fillId="0" borderId="0" xfId="0" applyFont="true" applyFill="true" applyAlignment="true">
      <alignment horizontal="right" vertical="center"/>
    </xf>
    <xf numFmtId="176" fontId="21" fillId="0" borderId="1" xfId="12" applyNumberFormat="true" applyFont="true" applyFill="true" applyBorder="true" applyAlignment="true">
      <alignment horizontal="center" vertical="center"/>
    </xf>
    <xf numFmtId="176" fontId="22" fillId="0" borderId="1" xfId="12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left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0" fontId="17" fillId="0" borderId="2" xfId="0" applyNumberFormat="true" applyFont="true" applyFill="true" applyBorder="true" applyAlignment="true">
      <alignment horizontal="center" vertical="center"/>
    </xf>
    <xf numFmtId="9" fontId="14" fillId="0" borderId="2" xfId="0" applyNumberFormat="true" applyFont="true" applyFill="true" applyBorder="true" applyAlignment="true">
      <alignment horizontal="center" vertical="center" wrapText="true"/>
    </xf>
    <xf numFmtId="176" fontId="22" fillId="0" borderId="2" xfId="11" applyNumberFormat="true" applyFont="true" applyFill="true" applyBorder="true" applyAlignment="true">
      <alignment horizontal="center" vertical="center"/>
    </xf>
    <xf numFmtId="176" fontId="16" fillId="0" borderId="1" xfId="0" applyNumberFormat="true" applyFont="true" applyFill="true" applyBorder="true" applyAlignment="true">
      <alignment horizontal="center" vertical="center"/>
    </xf>
    <xf numFmtId="176" fontId="22" fillId="0" borderId="2" xfId="12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t706/.local/share/Kingsoft/tmp/ZXQ=/1669210355176//2023&#24180;&#39044;&#31639;/&#24310;&#32493;&#39033;&#30446;/&#22788;&#23460;&#36164;&#37329;&#20998;&#37197;&#34920;&#21021;&#31295;/2019-2021&#24180;&#25143;&#31821;&#27963;&#20135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出生缺陷预算表整理"/>
      <sheetName val="2019年"/>
      <sheetName val="2020年"/>
      <sheetName val="2021年"/>
      <sheetName val="2021年项目方案表格"/>
      <sheetName val="最终目标表格（完成）"/>
    </sheetNames>
    <sheetDataSet>
      <sheetData sheetId="0" refreshError="1"/>
      <sheetData sheetId="1" refreshError="1"/>
      <sheetData sheetId="2" refreshError="1">
        <row r="1">
          <cell r="A1" t="str">
            <v>填报单位</v>
          </cell>
          <cell r="B1" t="str">
            <v>户籍围产儿数</v>
          </cell>
        </row>
        <row r="2">
          <cell r="A2" t="str">
            <v>全省合计</v>
          </cell>
          <cell r="B2">
            <v>1287916</v>
          </cell>
        </row>
        <row r="3">
          <cell r="A3" t="str">
            <v>广州市</v>
          </cell>
          <cell r="B3">
            <v>156386</v>
          </cell>
        </row>
        <row r="4">
          <cell r="A4" t="str">
            <v>广东省-广州市-荔湾区</v>
          </cell>
          <cell r="B4">
            <v>8528</v>
          </cell>
        </row>
        <row r="5">
          <cell r="A5" t="str">
            <v>广东省-广州市-越秀区</v>
          </cell>
          <cell r="B5">
            <v>9716</v>
          </cell>
        </row>
        <row r="6">
          <cell r="A6" t="str">
            <v>广东省-广州市-海珠区</v>
          </cell>
          <cell r="B6">
            <v>11396</v>
          </cell>
        </row>
        <row r="7">
          <cell r="A7" t="str">
            <v>广东省-广州市-天河区</v>
          </cell>
          <cell r="B7">
            <v>16381</v>
          </cell>
        </row>
        <row r="8">
          <cell r="A8" t="str">
            <v>广东省-广州市-白云区</v>
          </cell>
          <cell r="B8">
            <v>22986</v>
          </cell>
        </row>
        <row r="9">
          <cell r="A9" t="str">
            <v>广东省-广州市-黄埔区</v>
          </cell>
          <cell r="B9">
            <v>12402</v>
          </cell>
        </row>
        <row r="10">
          <cell r="A10" t="str">
            <v>广东省-广州市-番禺区</v>
          </cell>
          <cell r="B10">
            <v>22516</v>
          </cell>
        </row>
        <row r="11">
          <cell r="A11" t="str">
            <v>广东省-广州市-花都区</v>
          </cell>
          <cell r="B11">
            <v>14726</v>
          </cell>
        </row>
        <row r="12">
          <cell r="A12" t="str">
            <v>广东省-广州市-南沙区</v>
          </cell>
          <cell r="B12">
            <v>9087</v>
          </cell>
        </row>
        <row r="13">
          <cell r="A13" t="str">
            <v>广东省-广州市-增城区</v>
          </cell>
          <cell r="B13">
            <v>17991</v>
          </cell>
        </row>
        <row r="14">
          <cell r="A14" t="str">
            <v>广东省-广州市-从化区</v>
          </cell>
          <cell r="B14">
            <v>10657</v>
          </cell>
        </row>
        <row r="15">
          <cell r="A15" t="str">
            <v>韶关市</v>
          </cell>
          <cell r="B15">
            <v>30411</v>
          </cell>
        </row>
        <row r="16">
          <cell r="A16" t="str">
            <v>武江区</v>
          </cell>
          <cell r="B16">
            <v>3556</v>
          </cell>
        </row>
        <row r="17">
          <cell r="A17" t="str">
            <v>浈江区</v>
          </cell>
          <cell r="B17">
            <v>3738</v>
          </cell>
        </row>
        <row r="18">
          <cell r="A18" t="str">
            <v>曲江区</v>
          </cell>
          <cell r="B18">
            <v>2748</v>
          </cell>
        </row>
        <row r="19">
          <cell r="A19" t="str">
            <v>始兴县</v>
          </cell>
          <cell r="B19">
            <v>2322</v>
          </cell>
        </row>
        <row r="20">
          <cell r="A20" t="str">
            <v>仁化县</v>
          </cell>
          <cell r="B20">
            <v>1676</v>
          </cell>
        </row>
        <row r="21">
          <cell r="A21" t="str">
            <v>翁源县</v>
          </cell>
          <cell r="B21">
            <v>4525</v>
          </cell>
        </row>
        <row r="22">
          <cell r="A22" t="str">
            <v>乳源县</v>
          </cell>
          <cell r="B22">
            <v>2347</v>
          </cell>
        </row>
        <row r="23">
          <cell r="A23" t="str">
            <v>新丰县</v>
          </cell>
          <cell r="B23">
            <v>1892</v>
          </cell>
        </row>
        <row r="24">
          <cell r="A24" t="str">
            <v>乐昌市</v>
          </cell>
          <cell r="B24">
            <v>3773</v>
          </cell>
        </row>
        <row r="25">
          <cell r="A25" t="str">
            <v>南雄市</v>
          </cell>
          <cell r="B25">
            <v>3834</v>
          </cell>
        </row>
        <row r="26">
          <cell r="A26" t="str">
            <v>深圳市</v>
          </cell>
          <cell r="B26">
            <v>121719</v>
          </cell>
        </row>
        <row r="27">
          <cell r="A27" t="str">
            <v>广东省-深圳市-罗湖区</v>
          </cell>
          <cell r="B27">
            <v>10071</v>
          </cell>
        </row>
        <row r="28">
          <cell r="A28" t="str">
            <v>广东省-深圳市-福田区</v>
          </cell>
          <cell r="B28">
            <v>13252</v>
          </cell>
        </row>
        <row r="29">
          <cell r="A29" t="str">
            <v>广东省-深圳市-南山区</v>
          </cell>
          <cell r="B29">
            <v>13025</v>
          </cell>
        </row>
        <row r="30">
          <cell r="A30" t="str">
            <v>广东省-深圳市-宝安区</v>
          </cell>
          <cell r="B30">
            <v>25775</v>
          </cell>
        </row>
        <row r="31">
          <cell r="A31" t="str">
            <v>广东省-深圳市-龙岗区</v>
          </cell>
          <cell r="B31">
            <v>32543</v>
          </cell>
        </row>
        <row r="32">
          <cell r="A32" t="str">
            <v>广东省-深圳市-盐田区</v>
          </cell>
          <cell r="B32">
            <v>1743</v>
          </cell>
        </row>
        <row r="33">
          <cell r="A33" t="str">
            <v>广东省-深圳市-光明新区</v>
          </cell>
          <cell r="B33">
            <v>4784</v>
          </cell>
        </row>
        <row r="34">
          <cell r="A34" t="str">
            <v>广东省-深圳市-坪山区</v>
          </cell>
          <cell r="B34">
            <v>3223</v>
          </cell>
        </row>
        <row r="35">
          <cell r="A35" t="str">
            <v>广东省-深圳市-大鹏新区</v>
          </cell>
          <cell r="B35">
            <v>1036</v>
          </cell>
        </row>
        <row r="36">
          <cell r="A36" t="str">
            <v>广东省-深圳市-龙华区 </v>
          </cell>
          <cell r="B36">
            <v>16267</v>
          </cell>
        </row>
        <row r="37">
          <cell r="A37" t="str">
            <v>珠海市</v>
          </cell>
          <cell r="B37">
            <v>20564</v>
          </cell>
        </row>
        <row r="38">
          <cell r="A38" t="str">
            <v>广东省-珠海市-香洲区</v>
          </cell>
          <cell r="B38">
            <v>11058</v>
          </cell>
        </row>
        <row r="39">
          <cell r="A39" t="str">
            <v>广东省-珠海市-斗门区</v>
          </cell>
          <cell r="B39">
            <v>5268</v>
          </cell>
        </row>
        <row r="40">
          <cell r="A40" t="str">
            <v>广东省-珠海市-金湾区</v>
          </cell>
          <cell r="B40">
            <v>1905</v>
          </cell>
        </row>
        <row r="41">
          <cell r="A41" t="str">
            <v>广东省-珠海市-万山管理区</v>
          </cell>
          <cell r="B41">
            <v>14</v>
          </cell>
        </row>
        <row r="42">
          <cell r="A42" t="str">
            <v>广东省-珠海市-高新区</v>
          </cell>
          <cell r="B42">
            <v>1096</v>
          </cell>
        </row>
        <row r="43">
          <cell r="A43" t="str">
            <v>广东省-珠海市-高栏港区</v>
          </cell>
          <cell r="B43">
            <v>1138</v>
          </cell>
        </row>
        <row r="44">
          <cell r="A44" t="str">
            <v>广东省-珠海市-横琴区</v>
          </cell>
          <cell r="B44">
            <v>85</v>
          </cell>
        </row>
        <row r="45">
          <cell r="A45" t="str">
            <v>汕头市</v>
          </cell>
          <cell r="B45">
            <v>71975</v>
          </cell>
        </row>
        <row r="46">
          <cell r="A46" t="str">
            <v>龙湖区</v>
          </cell>
          <cell r="B46">
            <v>8672</v>
          </cell>
        </row>
        <row r="47">
          <cell r="A47" t="str">
            <v>金平区</v>
          </cell>
          <cell r="B47">
            <v>10787</v>
          </cell>
        </row>
        <row r="48">
          <cell r="A48" t="str">
            <v>濠江区</v>
          </cell>
          <cell r="B48">
            <v>4124</v>
          </cell>
        </row>
        <row r="49">
          <cell r="A49" t="str">
            <v>潮阳区</v>
          </cell>
          <cell r="B49">
            <v>23731</v>
          </cell>
        </row>
        <row r="50">
          <cell r="A50" t="str">
            <v>潮南区</v>
          </cell>
          <cell r="B50">
            <v>15372</v>
          </cell>
        </row>
        <row r="51">
          <cell r="A51" t="str">
            <v>澄海区</v>
          </cell>
          <cell r="B51">
            <v>8617</v>
          </cell>
        </row>
        <row r="52">
          <cell r="A52" t="str">
            <v>南澳县</v>
          </cell>
          <cell r="B52">
            <v>672</v>
          </cell>
        </row>
        <row r="53">
          <cell r="A53" t="str">
            <v>佛山市</v>
          </cell>
          <cell r="B53">
            <v>78869</v>
          </cell>
        </row>
        <row r="54">
          <cell r="A54" t="str">
            <v>广东省-佛山市-禅城区</v>
          </cell>
          <cell r="B54">
            <v>17336</v>
          </cell>
        </row>
        <row r="55">
          <cell r="A55" t="str">
            <v>广东省-佛山市-南海区</v>
          </cell>
          <cell r="B55">
            <v>27819</v>
          </cell>
        </row>
        <row r="56">
          <cell r="A56" t="str">
            <v>广东省-佛山市-顺德区</v>
          </cell>
          <cell r="B56">
            <v>21731</v>
          </cell>
        </row>
        <row r="57">
          <cell r="A57" t="str">
            <v>广东省-佛山市-三水区</v>
          </cell>
          <cell r="B57">
            <v>7241</v>
          </cell>
        </row>
        <row r="58">
          <cell r="A58" t="str">
            <v>广东省-佛山市-高明区</v>
          </cell>
          <cell r="B58">
            <v>4742</v>
          </cell>
        </row>
        <row r="59">
          <cell r="A59" t="str">
            <v>江门市</v>
          </cell>
        </row>
        <row r="60">
          <cell r="A60" t="str">
            <v>广东省-江门市-蓬江区</v>
          </cell>
          <cell r="B60">
            <v>11866</v>
          </cell>
        </row>
        <row r="61">
          <cell r="A61" t="str">
            <v>广东省-江门市-江海区</v>
          </cell>
          <cell r="B61">
            <v>1746</v>
          </cell>
        </row>
        <row r="62">
          <cell r="A62" t="str">
            <v>广东省-江门市-新会区</v>
          </cell>
          <cell r="B62">
            <v>7368</v>
          </cell>
        </row>
        <row r="63">
          <cell r="A63" t="str">
            <v>台山市</v>
          </cell>
          <cell r="B63">
            <v>6436</v>
          </cell>
        </row>
        <row r="64">
          <cell r="A64" t="str">
            <v>开平市</v>
          </cell>
          <cell r="B64">
            <v>6358</v>
          </cell>
        </row>
        <row r="65">
          <cell r="A65" t="str">
            <v>广东省-江门市-鹤山市</v>
          </cell>
          <cell r="B65">
            <v>3052</v>
          </cell>
        </row>
        <row r="66">
          <cell r="A66" t="str">
            <v>恩平市</v>
          </cell>
          <cell r="B66">
            <v>4655</v>
          </cell>
        </row>
        <row r="67">
          <cell r="A67" t="str">
            <v>江门市（台开恩以外其他县区）</v>
          </cell>
          <cell r="B67">
            <v>25635</v>
          </cell>
        </row>
        <row r="68">
          <cell r="A68" t="str">
            <v>江门市（台开恩）</v>
          </cell>
          <cell r="B68">
            <v>17449</v>
          </cell>
        </row>
        <row r="69">
          <cell r="A69" t="str">
            <v>湛江市</v>
          </cell>
          <cell r="B69">
            <v>116196</v>
          </cell>
        </row>
        <row r="70">
          <cell r="A70" t="str">
            <v>赤坎区</v>
          </cell>
          <cell r="B70">
            <v>9754</v>
          </cell>
        </row>
        <row r="71">
          <cell r="A71" t="str">
            <v>霞山区</v>
          </cell>
          <cell r="B71">
            <v>15641</v>
          </cell>
        </row>
        <row r="72">
          <cell r="A72" t="str">
            <v>坡头区</v>
          </cell>
          <cell r="B72">
            <v>4018</v>
          </cell>
        </row>
        <row r="73">
          <cell r="A73" t="str">
            <v>麻章区</v>
          </cell>
          <cell r="B73">
            <v>457</v>
          </cell>
        </row>
        <row r="74">
          <cell r="A74" t="str">
            <v>广东省-湛江市-开发区</v>
          </cell>
          <cell r="B74">
            <v>4877</v>
          </cell>
        </row>
        <row r="75">
          <cell r="A75" t="str">
            <v>遂溪县</v>
          </cell>
          <cell r="B75">
            <v>11078</v>
          </cell>
        </row>
        <row r="76">
          <cell r="A76" t="str">
            <v>徐闻县</v>
          </cell>
          <cell r="B76">
            <v>10896</v>
          </cell>
        </row>
        <row r="77">
          <cell r="A77" t="str">
            <v>廉江市</v>
          </cell>
          <cell r="B77">
            <v>20691</v>
          </cell>
        </row>
        <row r="78">
          <cell r="A78" t="str">
            <v>雷州市</v>
          </cell>
          <cell r="B78">
            <v>23587</v>
          </cell>
        </row>
        <row r="79">
          <cell r="A79" t="str">
            <v>吴川市</v>
          </cell>
          <cell r="B79">
            <v>15197</v>
          </cell>
        </row>
        <row r="80">
          <cell r="A80" t="str">
            <v>湛江市本级</v>
          </cell>
          <cell r="B80">
            <v>4877</v>
          </cell>
        </row>
        <row r="81">
          <cell r="A81" t="str">
            <v>茂名市</v>
          </cell>
          <cell r="B81">
            <v>94417</v>
          </cell>
        </row>
        <row r="82">
          <cell r="A82" t="str">
            <v>茂南区</v>
          </cell>
          <cell r="B82">
            <v>20729</v>
          </cell>
        </row>
        <row r="83">
          <cell r="A83" t="str">
            <v>电白区</v>
          </cell>
          <cell r="B83">
            <v>20587</v>
          </cell>
        </row>
        <row r="84">
          <cell r="A84" t="str">
            <v>高州市</v>
          </cell>
          <cell r="B84">
            <v>20680</v>
          </cell>
        </row>
        <row r="85">
          <cell r="A85" t="str">
            <v>化州市</v>
          </cell>
          <cell r="B85">
            <v>17411</v>
          </cell>
        </row>
        <row r="86">
          <cell r="A86" t="str">
            <v>信宜市</v>
          </cell>
          <cell r="B86">
            <v>15010</v>
          </cell>
        </row>
        <row r="87">
          <cell r="A87" t="str">
            <v>肇庆市</v>
          </cell>
          <cell r="B87">
            <v>47311</v>
          </cell>
        </row>
        <row r="88">
          <cell r="A88" t="str">
            <v>端州区</v>
          </cell>
          <cell r="B88">
            <v>6826</v>
          </cell>
        </row>
        <row r="89">
          <cell r="A89" t="str">
            <v>鼎湖区</v>
          </cell>
          <cell r="B89">
            <v>1599</v>
          </cell>
        </row>
        <row r="90">
          <cell r="A90" t="str">
            <v>广东省-肇庆市-高新区</v>
          </cell>
          <cell r="B90">
            <v>561</v>
          </cell>
        </row>
        <row r="91">
          <cell r="A91" t="str">
            <v>广宁县</v>
          </cell>
          <cell r="B91">
            <v>3346</v>
          </cell>
        </row>
        <row r="92">
          <cell r="A92" t="str">
            <v>怀集县</v>
          </cell>
          <cell r="B92">
            <v>17053</v>
          </cell>
        </row>
        <row r="93">
          <cell r="A93" t="str">
            <v>封开县</v>
          </cell>
          <cell r="B93">
            <v>2923</v>
          </cell>
        </row>
        <row r="94">
          <cell r="A94" t="str">
            <v>德庆县</v>
          </cell>
          <cell r="B94">
            <v>3369</v>
          </cell>
        </row>
        <row r="95">
          <cell r="A95" t="str">
            <v>高要区</v>
          </cell>
          <cell r="B95">
            <v>6621</v>
          </cell>
        </row>
        <row r="96">
          <cell r="A96" t="str">
            <v>四会市</v>
          </cell>
          <cell r="B96">
            <v>5013</v>
          </cell>
        </row>
        <row r="97">
          <cell r="A97" t="str">
            <v>肇庆市本级</v>
          </cell>
          <cell r="B97">
            <v>561</v>
          </cell>
        </row>
        <row r="98">
          <cell r="A98" t="str">
            <v>惠州市</v>
          </cell>
          <cell r="B98">
            <v>56832</v>
          </cell>
        </row>
        <row r="99">
          <cell r="A99" t="str">
            <v>惠城区</v>
          </cell>
          <cell r="B99">
            <v>17856</v>
          </cell>
        </row>
        <row r="100">
          <cell r="A100" t="str">
            <v>惠阳区</v>
          </cell>
          <cell r="B100">
            <v>7792</v>
          </cell>
        </row>
        <row r="101">
          <cell r="A101" t="str">
            <v>广东省-惠州市-开发区</v>
          </cell>
          <cell r="B101">
            <v>2578</v>
          </cell>
        </row>
        <row r="102">
          <cell r="A102" t="str">
            <v>广东省-惠州市-仲恺区</v>
          </cell>
          <cell r="B102">
            <v>2782</v>
          </cell>
        </row>
        <row r="103">
          <cell r="A103" t="str">
            <v>博罗县</v>
          </cell>
          <cell r="B103">
            <v>10012</v>
          </cell>
        </row>
        <row r="104">
          <cell r="A104" t="str">
            <v>惠东县</v>
          </cell>
          <cell r="B104">
            <v>12823</v>
          </cell>
        </row>
        <row r="105">
          <cell r="A105" t="str">
            <v>龙门县</v>
          </cell>
          <cell r="B105">
            <v>2989</v>
          </cell>
        </row>
        <row r="106">
          <cell r="A106" t="str">
            <v>惠州市本级</v>
          </cell>
          <cell r="B106">
            <v>5360</v>
          </cell>
        </row>
        <row r="107">
          <cell r="A107" t="str">
            <v>梅州市</v>
          </cell>
          <cell r="B107">
            <v>50235</v>
          </cell>
        </row>
        <row r="108">
          <cell r="A108" t="str">
            <v>梅江区</v>
          </cell>
          <cell r="B108">
            <v>4394</v>
          </cell>
        </row>
        <row r="109">
          <cell r="A109" t="str">
            <v>梅县区</v>
          </cell>
          <cell r="B109">
            <v>7501</v>
          </cell>
        </row>
        <row r="110">
          <cell r="A110" t="str">
            <v>大埔县</v>
          </cell>
          <cell r="B110">
            <v>3666</v>
          </cell>
        </row>
        <row r="111">
          <cell r="A111" t="str">
            <v>丰顺县</v>
          </cell>
          <cell r="B111">
            <v>5528</v>
          </cell>
        </row>
        <row r="112">
          <cell r="A112" t="str">
            <v>五华县</v>
          </cell>
          <cell r="B112">
            <v>14381</v>
          </cell>
        </row>
        <row r="113">
          <cell r="A113" t="str">
            <v>平远县</v>
          </cell>
          <cell r="B113">
            <v>2336</v>
          </cell>
        </row>
        <row r="114">
          <cell r="A114" t="str">
            <v>蕉岭县</v>
          </cell>
          <cell r="B114">
            <v>2297</v>
          </cell>
        </row>
        <row r="115">
          <cell r="A115" t="str">
            <v>兴宁市</v>
          </cell>
          <cell r="B115">
            <v>10132</v>
          </cell>
        </row>
        <row r="116">
          <cell r="A116" t="str">
            <v>汕尾市</v>
          </cell>
          <cell r="B116">
            <v>40056</v>
          </cell>
        </row>
        <row r="117">
          <cell r="A117" t="str">
            <v>广东省-汕尾市-红海湾开发区</v>
          </cell>
          <cell r="B117">
            <v>554</v>
          </cell>
        </row>
        <row r="118">
          <cell r="A118" t="str">
            <v>城区</v>
          </cell>
          <cell r="B118">
            <v>6611</v>
          </cell>
        </row>
        <row r="119">
          <cell r="A119" t="str">
            <v>广东省-汕尾市-华侨管理区</v>
          </cell>
          <cell r="B119">
            <v>214</v>
          </cell>
        </row>
        <row r="120">
          <cell r="A120" t="str">
            <v>海丰县</v>
          </cell>
          <cell r="B120">
            <v>9835</v>
          </cell>
        </row>
        <row r="121">
          <cell r="A121" t="str">
            <v>陆河县</v>
          </cell>
          <cell r="B121">
            <v>3222</v>
          </cell>
        </row>
        <row r="122">
          <cell r="A122" t="str">
            <v>陆丰市</v>
          </cell>
          <cell r="B122">
            <v>19620</v>
          </cell>
        </row>
        <row r="123">
          <cell r="A123" t="str">
            <v>汕尾市本级</v>
          </cell>
          <cell r="B123">
            <v>768</v>
          </cell>
        </row>
        <row r="124">
          <cell r="A124" t="str">
            <v>河源市</v>
          </cell>
          <cell r="B124">
            <v>31574</v>
          </cell>
        </row>
        <row r="125">
          <cell r="A125" t="str">
            <v>源城区</v>
          </cell>
          <cell r="B125">
            <v>8016</v>
          </cell>
        </row>
        <row r="126">
          <cell r="A126" t="str">
            <v>河源市本级</v>
          </cell>
          <cell r="B126">
            <v>1068</v>
          </cell>
        </row>
        <row r="127">
          <cell r="A127" t="str">
            <v>紫金县</v>
          </cell>
          <cell r="B127">
            <v>6000</v>
          </cell>
        </row>
        <row r="128">
          <cell r="A128" t="str">
            <v>龙川县</v>
          </cell>
          <cell r="B128">
            <v>6793</v>
          </cell>
        </row>
        <row r="129">
          <cell r="A129" t="str">
            <v>连平县</v>
          </cell>
          <cell r="B129">
            <v>3252</v>
          </cell>
        </row>
        <row r="130">
          <cell r="A130" t="str">
            <v>和平县</v>
          </cell>
          <cell r="B130">
            <v>3922</v>
          </cell>
        </row>
        <row r="131">
          <cell r="A131" t="str">
            <v>东源县</v>
          </cell>
          <cell r="B131">
            <v>2523</v>
          </cell>
        </row>
        <row r="132">
          <cell r="A132" t="str">
            <v>阳江市</v>
          </cell>
          <cell r="B132">
            <v>30451</v>
          </cell>
        </row>
        <row r="133">
          <cell r="A133" t="str">
            <v>江城区</v>
          </cell>
          <cell r="B133">
            <v>8104</v>
          </cell>
        </row>
        <row r="134">
          <cell r="A134" t="str">
            <v>阳西县</v>
          </cell>
          <cell r="B134">
            <v>6271</v>
          </cell>
        </row>
        <row r="135">
          <cell r="A135" t="str">
            <v>阳东区</v>
          </cell>
          <cell r="B135">
            <v>5377</v>
          </cell>
        </row>
        <row r="136">
          <cell r="A136" t="str">
            <v>阳春市</v>
          </cell>
          <cell r="B136">
            <v>10699</v>
          </cell>
        </row>
        <row r="137">
          <cell r="A137" t="str">
            <v>清远市</v>
          </cell>
          <cell r="B137">
            <v>43567</v>
          </cell>
        </row>
        <row r="138">
          <cell r="A138" t="str">
            <v>清城区</v>
          </cell>
          <cell r="B138">
            <v>12307</v>
          </cell>
        </row>
        <row r="139">
          <cell r="A139" t="str">
            <v>佛冈县</v>
          </cell>
          <cell r="B139">
            <v>3359</v>
          </cell>
        </row>
        <row r="140">
          <cell r="A140" t="str">
            <v>阳山县</v>
          </cell>
          <cell r="B140">
            <v>3613</v>
          </cell>
        </row>
        <row r="141">
          <cell r="A141" t="str">
            <v>连山县</v>
          </cell>
          <cell r="B141">
            <v>993</v>
          </cell>
        </row>
        <row r="142">
          <cell r="A142" t="str">
            <v>连南县</v>
          </cell>
          <cell r="B142">
            <v>1718</v>
          </cell>
        </row>
        <row r="143">
          <cell r="A143" t="str">
            <v>清新区</v>
          </cell>
          <cell r="B143">
            <v>7619</v>
          </cell>
        </row>
        <row r="144">
          <cell r="A144" t="str">
            <v>英德市</v>
          </cell>
          <cell r="B144">
            <v>10334</v>
          </cell>
        </row>
        <row r="145">
          <cell r="A145" t="str">
            <v>连州市</v>
          </cell>
          <cell r="B145">
            <v>3624</v>
          </cell>
        </row>
        <row r="146">
          <cell r="A146" t="str">
            <v>东莞市</v>
          </cell>
          <cell r="B146">
            <v>62897</v>
          </cell>
        </row>
        <row r="147">
          <cell r="A147" t="str">
            <v>广东省-东莞市-东莞市辖区</v>
          </cell>
          <cell r="B147">
            <v>62897</v>
          </cell>
        </row>
        <row r="148">
          <cell r="A148" t="str">
            <v>中山市</v>
          </cell>
          <cell r="B148">
            <v>34006</v>
          </cell>
        </row>
        <row r="149">
          <cell r="A149" t="str">
            <v>广东省-中山市-中山市辖区</v>
          </cell>
          <cell r="B149">
            <v>34006</v>
          </cell>
        </row>
        <row r="150">
          <cell r="A150" t="str">
            <v>潮州市</v>
          </cell>
          <cell r="B150">
            <v>27310</v>
          </cell>
        </row>
        <row r="151">
          <cell r="A151" t="str">
            <v>湘桥区</v>
          </cell>
          <cell r="B151">
            <v>15029</v>
          </cell>
        </row>
        <row r="152">
          <cell r="A152" t="str">
            <v>潮安区（含枫溪区）</v>
          </cell>
          <cell r="B152">
            <v>4410</v>
          </cell>
        </row>
        <row r="153">
          <cell r="A153" t="str">
            <v>饶平县</v>
          </cell>
          <cell r="B153">
            <v>7871</v>
          </cell>
        </row>
        <row r="154">
          <cell r="A154" t="str">
            <v>揭阳市</v>
          </cell>
          <cell r="B154">
            <v>99551</v>
          </cell>
        </row>
        <row r="155">
          <cell r="A155" t="str">
            <v>榕城区</v>
          </cell>
          <cell r="B155">
            <v>17317</v>
          </cell>
        </row>
        <row r="156">
          <cell r="A156" t="str">
            <v>揭东区</v>
          </cell>
          <cell r="B156">
            <v>5806</v>
          </cell>
        </row>
        <row r="157">
          <cell r="A157" t="str">
            <v>揭西县</v>
          </cell>
          <cell r="B157">
            <v>8226</v>
          </cell>
        </row>
        <row r="158">
          <cell r="A158" t="str">
            <v>惠来县</v>
          </cell>
          <cell r="B158">
            <v>17580</v>
          </cell>
        </row>
        <row r="159">
          <cell r="A159" t="str">
            <v>广东省-揭阳市-大南海石化工业区</v>
          </cell>
          <cell r="B159">
            <v>300</v>
          </cell>
        </row>
        <row r="160">
          <cell r="A160" t="str">
            <v>广东省-揭阳市-蓝城区</v>
          </cell>
          <cell r="B160">
            <v>4110</v>
          </cell>
        </row>
        <row r="161">
          <cell r="A161" t="str">
            <v>广东省-揭阳市-空港经济区</v>
          </cell>
          <cell r="B161">
            <v>4959</v>
          </cell>
        </row>
        <row r="162">
          <cell r="A162" t="str">
            <v>广东省-揭阳市-普侨区</v>
          </cell>
          <cell r="B162">
            <v>577</v>
          </cell>
        </row>
        <row r="163">
          <cell r="A163" t="str">
            <v>广东省-揭阳市-大南山侨区</v>
          </cell>
          <cell r="B163">
            <v>90</v>
          </cell>
        </row>
        <row r="164">
          <cell r="A164" t="str">
            <v>普宁市</v>
          </cell>
          <cell r="B164">
            <v>40586</v>
          </cell>
        </row>
        <row r="165">
          <cell r="A165" t="str">
            <v>揭阳市本级</v>
          </cell>
          <cell r="B165">
            <v>10036</v>
          </cell>
        </row>
        <row r="166">
          <cell r="A166" t="str">
            <v>云浮市</v>
          </cell>
          <cell r="B166">
            <v>32108</v>
          </cell>
        </row>
        <row r="167">
          <cell r="A167" t="str">
            <v>云城区</v>
          </cell>
          <cell r="B167">
            <v>4395</v>
          </cell>
        </row>
        <row r="168">
          <cell r="A168" t="str">
            <v>云安区</v>
          </cell>
          <cell r="B168">
            <v>4072</v>
          </cell>
        </row>
        <row r="169">
          <cell r="A169" t="str">
            <v>新兴县</v>
          </cell>
          <cell r="B169">
            <v>5217</v>
          </cell>
        </row>
        <row r="170">
          <cell r="A170" t="str">
            <v>郁南县</v>
          </cell>
          <cell r="B170">
            <v>6799</v>
          </cell>
        </row>
        <row r="171">
          <cell r="A171" t="str">
            <v>罗定市</v>
          </cell>
          <cell r="B171">
            <v>11625</v>
          </cell>
        </row>
      </sheetData>
      <sheetData sheetId="3" refreshError="1">
        <row r="1">
          <cell r="A1" t="str">
            <v>填报单位</v>
          </cell>
          <cell r="B1" t="str">
            <v>户籍围产儿数</v>
          </cell>
        </row>
        <row r="2">
          <cell r="A2" t="str">
            <v>全省合计</v>
          </cell>
          <cell r="B2">
            <v>1142522</v>
          </cell>
        </row>
        <row r="3">
          <cell r="A3" t="str">
            <v>广州市</v>
          </cell>
          <cell r="B3">
            <v>140299</v>
          </cell>
        </row>
        <row r="4">
          <cell r="A4" t="str">
            <v>广东省-广州市-荔湾区</v>
          </cell>
          <cell r="B4">
            <v>7309</v>
          </cell>
        </row>
        <row r="5">
          <cell r="A5" t="str">
            <v>广东省-广州市-越秀区</v>
          </cell>
          <cell r="B5">
            <v>8140</v>
          </cell>
        </row>
        <row r="6">
          <cell r="A6" t="str">
            <v>广东省-广州市-海珠区</v>
          </cell>
          <cell r="B6">
            <v>10449</v>
          </cell>
        </row>
        <row r="7">
          <cell r="A7" t="str">
            <v>广东省-广州市-天河区</v>
          </cell>
          <cell r="B7">
            <v>14980</v>
          </cell>
        </row>
        <row r="8">
          <cell r="A8" t="str">
            <v>广东省-广州市-白云区</v>
          </cell>
          <cell r="B8">
            <v>22713</v>
          </cell>
        </row>
        <row r="9">
          <cell r="A9" t="str">
            <v>广东省-广州市-黄埔区</v>
          </cell>
          <cell r="B9">
            <v>11103</v>
          </cell>
        </row>
        <row r="10">
          <cell r="A10" t="str">
            <v>广东省-广州市-番禺区</v>
          </cell>
          <cell r="B10">
            <v>19669</v>
          </cell>
        </row>
        <row r="11">
          <cell r="A11" t="str">
            <v>广东省-广州市-花都区</v>
          </cell>
          <cell r="B11">
            <v>12317</v>
          </cell>
        </row>
        <row r="12">
          <cell r="A12" t="str">
            <v>广东省-广州市-南沙区</v>
          </cell>
          <cell r="B12">
            <v>8308</v>
          </cell>
        </row>
        <row r="13">
          <cell r="A13" t="str">
            <v>广东省-广州市-增城区</v>
          </cell>
          <cell r="B13">
            <v>16199</v>
          </cell>
        </row>
        <row r="14">
          <cell r="A14" t="str">
            <v>广东省-广州市-从化区</v>
          </cell>
          <cell r="B14">
            <v>9112</v>
          </cell>
        </row>
        <row r="15">
          <cell r="A15" t="str">
            <v>韶关市</v>
          </cell>
          <cell r="B15">
            <v>26856</v>
          </cell>
        </row>
        <row r="16">
          <cell r="A16" t="str">
            <v>武江区</v>
          </cell>
          <cell r="B16">
            <v>3323</v>
          </cell>
        </row>
        <row r="17">
          <cell r="A17" t="str">
            <v>浈江区</v>
          </cell>
          <cell r="B17">
            <v>2699</v>
          </cell>
        </row>
        <row r="18">
          <cell r="A18" t="str">
            <v>曲江区</v>
          </cell>
          <cell r="B18">
            <v>2360</v>
          </cell>
        </row>
        <row r="19">
          <cell r="A19" t="str">
            <v>始兴县</v>
          </cell>
          <cell r="B19">
            <v>2053</v>
          </cell>
        </row>
        <row r="20">
          <cell r="A20" t="str">
            <v>仁化县</v>
          </cell>
          <cell r="B20">
            <v>1638</v>
          </cell>
        </row>
        <row r="21">
          <cell r="A21" t="str">
            <v>翁源县</v>
          </cell>
          <cell r="B21">
            <v>4336</v>
          </cell>
        </row>
        <row r="22">
          <cell r="A22" t="str">
            <v>乳源县</v>
          </cell>
          <cell r="B22">
            <v>1930</v>
          </cell>
        </row>
        <row r="23">
          <cell r="A23" t="str">
            <v>新丰县</v>
          </cell>
          <cell r="B23">
            <v>1729</v>
          </cell>
        </row>
        <row r="24">
          <cell r="A24" t="str">
            <v>乐昌市</v>
          </cell>
          <cell r="B24">
            <v>3474</v>
          </cell>
        </row>
        <row r="25">
          <cell r="A25" t="str">
            <v>南雄市</v>
          </cell>
          <cell r="B25">
            <v>3314</v>
          </cell>
        </row>
        <row r="26">
          <cell r="A26" t="str">
            <v>深圳市</v>
          </cell>
          <cell r="B26">
            <v>103098</v>
          </cell>
        </row>
        <row r="27">
          <cell r="A27" t="str">
            <v>广东省-深圳市-罗湖区</v>
          </cell>
          <cell r="B27">
            <v>7817</v>
          </cell>
        </row>
        <row r="28">
          <cell r="A28" t="str">
            <v>广东省-深圳市-福田区</v>
          </cell>
          <cell r="B28">
            <v>10926</v>
          </cell>
        </row>
        <row r="29">
          <cell r="A29" t="str">
            <v>广东省-深圳市-南山区</v>
          </cell>
          <cell r="B29">
            <v>11081</v>
          </cell>
        </row>
        <row r="30">
          <cell r="A30" t="str">
            <v>广东省-深圳市-宝安区</v>
          </cell>
          <cell r="B30">
            <v>23906</v>
          </cell>
        </row>
        <row r="31">
          <cell r="A31" t="str">
            <v>广东省-深圳市-龙岗区</v>
          </cell>
          <cell r="B31">
            <v>26809</v>
          </cell>
        </row>
        <row r="32">
          <cell r="A32" t="str">
            <v>广东省-深圳市-盐田区</v>
          </cell>
          <cell r="B32">
            <v>1251</v>
          </cell>
        </row>
        <row r="33">
          <cell r="A33" t="str">
            <v>广东省-深圳市-光明新区</v>
          </cell>
          <cell r="B33">
            <v>4166</v>
          </cell>
        </row>
        <row r="34">
          <cell r="A34" t="str">
            <v>广东省-深圳市-坪山区</v>
          </cell>
          <cell r="B34">
            <v>2932</v>
          </cell>
        </row>
        <row r="35">
          <cell r="A35" t="str">
            <v>广东省-深圳市-大鹏新区</v>
          </cell>
          <cell r="B35">
            <v>865</v>
          </cell>
        </row>
        <row r="36">
          <cell r="A36" t="str">
            <v>广东省-深圳市-龙华区 </v>
          </cell>
          <cell r="B36">
            <v>13345</v>
          </cell>
        </row>
        <row r="37">
          <cell r="A37" t="str">
            <v>珠海市</v>
          </cell>
          <cell r="B37">
            <v>16436</v>
          </cell>
        </row>
        <row r="38">
          <cell r="A38" t="str">
            <v>广东省-珠海市-香洲区</v>
          </cell>
          <cell r="B38">
            <v>7894</v>
          </cell>
        </row>
        <row r="39">
          <cell r="A39" t="str">
            <v>广东省-珠海市-斗门区</v>
          </cell>
          <cell r="B39">
            <v>4631</v>
          </cell>
        </row>
        <row r="40">
          <cell r="A40" t="str">
            <v>广东省-珠海市-金湾区</v>
          </cell>
          <cell r="B40">
            <v>1828</v>
          </cell>
        </row>
        <row r="41">
          <cell r="A41" t="str">
            <v>广东省-珠海市-万山管理区</v>
          </cell>
          <cell r="B41">
            <v>18</v>
          </cell>
        </row>
        <row r="42">
          <cell r="A42" t="str">
            <v>广东省-珠海市-高新区</v>
          </cell>
          <cell r="B42">
            <v>1059</v>
          </cell>
        </row>
        <row r="43">
          <cell r="A43" t="str">
            <v>广东省-珠海市-高栏港区</v>
          </cell>
          <cell r="B43">
            <v>865</v>
          </cell>
        </row>
        <row r="44">
          <cell r="A44" t="str">
            <v>广东省-珠海市-横琴区</v>
          </cell>
          <cell r="B44">
            <v>141</v>
          </cell>
        </row>
        <row r="45">
          <cell r="A45" t="str">
            <v>汕头市</v>
          </cell>
          <cell r="B45">
            <v>63462</v>
          </cell>
        </row>
        <row r="46">
          <cell r="A46" t="str">
            <v>龙湖区</v>
          </cell>
          <cell r="B46">
            <v>7352</v>
          </cell>
        </row>
        <row r="47">
          <cell r="A47" t="str">
            <v>金平区</v>
          </cell>
          <cell r="B47">
            <v>9095</v>
          </cell>
        </row>
        <row r="48">
          <cell r="A48" t="str">
            <v>濠江区</v>
          </cell>
          <cell r="B48">
            <v>3896</v>
          </cell>
        </row>
        <row r="49">
          <cell r="A49" t="str">
            <v>潮阳区</v>
          </cell>
          <cell r="B49">
            <v>21250</v>
          </cell>
        </row>
        <row r="50">
          <cell r="A50" t="str">
            <v>潮南区</v>
          </cell>
          <cell r="B50">
            <v>13577</v>
          </cell>
        </row>
        <row r="51">
          <cell r="A51" t="str">
            <v>澄海区</v>
          </cell>
          <cell r="B51">
            <v>7696</v>
          </cell>
        </row>
        <row r="52">
          <cell r="A52" t="str">
            <v>南澳县</v>
          </cell>
          <cell r="B52">
            <v>596</v>
          </cell>
        </row>
        <row r="53">
          <cell r="A53" t="str">
            <v>佛山市</v>
          </cell>
          <cell r="B53">
            <v>68665</v>
          </cell>
        </row>
        <row r="54">
          <cell r="A54" t="str">
            <v>广东省-佛山市-禅城区</v>
          </cell>
          <cell r="B54">
            <v>15477</v>
          </cell>
        </row>
        <row r="55">
          <cell r="A55" t="str">
            <v>广东省-佛山市-南海区</v>
          </cell>
          <cell r="B55">
            <v>23553</v>
          </cell>
        </row>
        <row r="56">
          <cell r="A56" t="str">
            <v>广东省-佛山市-顺德区</v>
          </cell>
          <cell r="B56">
            <v>19187</v>
          </cell>
        </row>
        <row r="57">
          <cell r="A57" t="str">
            <v>广东省-佛山市-三水区</v>
          </cell>
          <cell r="B57">
            <v>6638</v>
          </cell>
        </row>
        <row r="58">
          <cell r="A58" t="str">
            <v>广东省-佛山市-高明区</v>
          </cell>
          <cell r="B58">
            <v>3810</v>
          </cell>
        </row>
        <row r="59">
          <cell r="A59" t="str">
            <v>江门市</v>
          </cell>
        </row>
        <row r="60">
          <cell r="A60" t="str">
            <v>广东省-江门市-蓬江区</v>
          </cell>
          <cell r="B60">
            <v>6067</v>
          </cell>
        </row>
        <row r="61">
          <cell r="A61" t="str">
            <v>广东省-江门市-江海区</v>
          </cell>
          <cell r="B61">
            <v>2299</v>
          </cell>
        </row>
        <row r="62">
          <cell r="A62" t="str">
            <v>广东省-江门市-新会区</v>
          </cell>
          <cell r="B62">
            <v>6541</v>
          </cell>
        </row>
        <row r="63">
          <cell r="A63" t="str">
            <v>台山市</v>
          </cell>
          <cell r="B63">
            <v>5834</v>
          </cell>
        </row>
        <row r="64">
          <cell r="A64" t="str">
            <v>开平市</v>
          </cell>
          <cell r="B64">
            <v>5356</v>
          </cell>
        </row>
        <row r="65">
          <cell r="A65" t="str">
            <v>广东省-江门市-鹤山市</v>
          </cell>
          <cell r="B65">
            <v>3619</v>
          </cell>
        </row>
        <row r="66">
          <cell r="A66" t="str">
            <v>恩平市</v>
          </cell>
          <cell r="B66">
            <v>4363</v>
          </cell>
        </row>
        <row r="67">
          <cell r="A67" t="str">
            <v>江门市（台开恩以外其他县区）</v>
          </cell>
          <cell r="B67">
            <v>18526</v>
          </cell>
        </row>
        <row r="68">
          <cell r="A68" t="str">
            <v>江门市（台开恩）</v>
          </cell>
          <cell r="B68">
            <v>15553</v>
          </cell>
        </row>
        <row r="69">
          <cell r="A69" t="str">
            <v>湛江市</v>
          </cell>
          <cell r="B69">
            <v>110855</v>
          </cell>
        </row>
        <row r="70">
          <cell r="A70" t="str">
            <v>赤坎区</v>
          </cell>
          <cell r="B70">
            <v>9374</v>
          </cell>
        </row>
        <row r="71">
          <cell r="A71" t="str">
            <v>霞山区</v>
          </cell>
          <cell r="B71">
            <v>14372</v>
          </cell>
        </row>
        <row r="72">
          <cell r="A72" t="str">
            <v>坡头区</v>
          </cell>
          <cell r="B72">
            <v>3988</v>
          </cell>
        </row>
        <row r="73">
          <cell r="A73" t="str">
            <v>麻章区</v>
          </cell>
          <cell r="B73">
            <v>311</v>
          </cell>
        </row>
        <row r="74">
          <cell r="A74" t="str">
            <v>广东省-湛江市-开发区</v>
          </cell>
          <cell r="B74">
            <v>4294</v>
          </cell>
        </row>
        <row r="75">
          <cell r="A75" t="str">
            <v>遂溪县</v>
          </cell>
          <cell r="B75">
            <v>10826</v>
          </cell>
        </row>
        <row r="76">
          <cell r="A76" t="str">
            <v>徐闻县</v>
          </cell>
          <cell r="B76">
            <v>10113</v>
          </cell>
        </row>
        <row r="77">
          <cell r="A77" t="str">
            <v>廉江市</v>
          </cell>
          <cell r="B77">
            <v>20037</v>
          </cell>
        </row>
        <row r="78">
          <cell r="A78" t="str">
            <v>雷州市</v>
          </cell>
          <cell r="B78">
            <v>23230</v>
          </cell>
        </row>
        <row r="79">
          <cell r="A79" t="str">
            <v>吴川市</v>
          </cell>
          <cell r="B79">
            <v>14310</v>
          </cell>
        </row>
        <row r="80">
          <cell r="A80" t="str">
            <v>湛江市本级</v>
          </cell>
          <cell r="B80">
            <v>4294</v>
          </cell>
        </row>
        <row r="81">
          <cell r="A81" t="str">
            <v>茂名市</v>
          </cell>
          <cell r="B81">
            <v>85540</v>
          </cell>
        </row>
        <row r="82">
          <cell r="A82" t="str">
            <v>茂南区</v>
          </cell>
          <cell r="B82">
            <v>18297</v>
          </cell>
        </row>
        <row r="83">
          <cell r="A83" t="str">
            <v>电白区</v>
          </cell>
          <cell r="B83">
            <v>17235</v>
          </cell>
        </row>
        <row r="84">
          <cell r="A84" t="str">
            <v>高州市</v>
          </cell>
          <cell r="B84">
            <v>18651</v>
          </cell>
        </row>
        <row r="85">
          <cell r="A85" t="str">
            <v>化州市</v>
          </cell>
          <cell r="B85">
            <v>17380</v>
          </cell>
        </row>
        <row r="86">
          <cell r="A86" t="str">
            <v>信宜市</v>
          </cell>
          <cell r="B86">
            <v>13977</v>
          </cell>
        </row>
        <row r="87">
          <cell r="A87" t="str">
            <v>肇庆市</v>
          </cell>
          <cell r="B87">
            <v>42819</v>
          </cell>
        </row>
        <row r="88">
          <cell r="A88" t="str">
            <v>端州区</v>
          </cell>
          <cell r="B88">
            <v>5745</v>
          </cell>
        </row>
        <row r="89">
          <cell r="A89" t="str">
            <v>鼎湖区</v>
          </cell>
          <cell r="B89">
            <v>1403</v>
          </cell>
        </row>
        <row r="90">
          <cell r="A90" t="str">
            <v>广东省-肇庆市-高新区</v>
          </cell>
          <cell r="B90">
            <v>519</v>
          </cell>
        </row>
        <row r="91">
          <cell r="A91" t="str">
            <v>广宁县</v>
          </cell>
          <cell r="B91">
            <v>3258</v>
          </cell>
        </row>
        <row r="92">
          <cell r="A92" t="str">
            <v>怀集县</v>
          </cell>
          <cell r="B92">
            <v>15790</v>
          </cell>
        </row>
        <row r="93">
          <cell r="A93" t="str">
            <v>封开县</v>
          </cell>
          <cell r="B93">
            <v>3407</v>
          </cell>
        </row>
        <row r="94">
          <cell r="A94" t="str">
            <v>德庆县</v>
          </cell>
          <cell r="B94">
            <v>3026</v>
          </cell>
        </row>
        <row r="95">
          <cell r="A95" t="str">
            <v>高要区</v>
          </cell>
          <cell r="B95">
            <v>5434</v>
          </cell>
        </row>
        <row r="96">
          <cell r="A96" t="str">
            <v>四会市</v>
          </cell>
          <cell r="B96">
            <v>4237</v>
          </cell>
        </row>
        <row r="97">
          <cell r="A97" t="str">
            <v>肇庆市本级</v>
          </cell>
          <cell r="B97">
            <v>519</v>
          </cell>
        </row>
        <row r="98">
          <cell r="A98" t="str">
            <v>惠州市</v>
          </cell>
          <cell r="B98">
            <v>50163</v>
          </cell>
        </row>
        <row r="99">
          <cell r="A99" t="str">
            <v>惠城区</v>
          </cell>
          <cell r="B99">
            <v>14529</v>
          </cell>
        </row>
        <row r="100">
          <cell r="A100" t="str">
            <v>惠阳区</v>
          </cell>
          <cell r="B100">
            <v>6866</v>
          </cell>
        </row>
        <row r="101">
          <cell r="A101" t="str">
            <v>广东省-惠州市-开发区</v>
          </cell>
          <cell r="B101">
            <v>2479</v>
          </cell>
        </row>
        <row r="102">
          <cell r="A102" t="str">
            <v>广东省-惠州市-仲恺区</v>
          </cell>
          <cell r="B102">
            <v>2999</v>
          </cell>
        </row>
        <row r="103">
          <cell r="A103" t="str">
            <v>博罗县</v>
          </cell>
          <cell r="B103">
            <v>8977</v>
          </cell>
        </row>
        <row r="104">
          <cell r="A104" t="str">
            <v>惠东县</v>
          </cell>
          <cell r="B104">
            <v>11593</v>
          </cell>
        </row>
        <row r="105">
          <cell r="A105" t="str">
            <v>龙门县</v>
          </cell>
          <cell r="B105">
            <v>2720</v>
          </cell>
        </row>
        <row r="106">
          <cell r="A106" t="str">
            <v>惠州市本级</v>
          </cell>
          <cell r="B106">
            <v>5478</v>
          </cell>
        </row>
        <row r="107">
          <cell r="A107" t="str">
            <v>梅州市</v>
          </cell>
          <cell r="B107">
            <v>45028</v>
          </cell>
        </row>
        <row r="108">
          <cell r="A108" t="str">
            <v>梅江区</v>
          </cell>
          <cell r="B108">
            <v>3927</v>
          </cell>
        </row>
        <row r="109">
          <cell r="A109" t="str">
            <v>梅县区</v>
          </cell>
          <cell r="B109">
            <v>6270</v>
          </cell>
        </row>
        <row r="110">
          <cell r="A110" t="str">
            <v>大埔县</v>
          </cell>
          <cell r="B110">
            <v>3214</v>
          </cell>
        </row>
        <row r="111">
          <cell r="A111" t="str">
            <v>丰顺县</v>
          </cell>
          <cell r="B111">
            <v>5237</v>
          </cell>
        </row>
        <row r="112">
          <cell r="A112" t="str">
            <v>五华县</v>
          </cell>
          <cell r="B112">
            <v>13532</v>
          </cell>
        </row>
        <row r="113">
          <cell r="A113" t="str">
            <v>平远县</v>
          </cell>
          <cell r="B113">
            <v>2082</v>
          </cell>
        </row>
        <row r="114">
          <cell r="A114" t="str">
            <v>蕉岭县</v>
          </cell>
          <cell r="B114">
            <v>1803</v>
          </cell>
        </row>
        <row r="115">
          <cell r="A115" t="str">
            <v>兴宁市</v>
          </cell>
          <cell r="B115">
            <v>8963</v>
          </cell>
        </row>
        <row r="116">
          <cell r="A116" t="str">
            <v>汕尾市</v>
          </cell>
          <cell r="B116">
            <v>36494</v>
          </cell>
        </row>
        <row r="117">
          <cell r="A117" t="str">
            <v>广东省-汕尾市-红海湾开发区</v>
          </cell>
          <cell r="B117">
            <v>451</v>
          </cell>
        </row>
        <row r="118">
          <cell r="A118" t="str">
            <v>城区</v>
          </cell>
          <cell r="B118">
            <v>5737</v>
          </cell>
        </row>
        <row r="119">
          <cell r="A119" t="str">
            <v>广东省-汕尾市-华侨管理区</v>
          </cell>
          <cell r="B119">
            <v>199</v>
          </cell>
        </row>
        <row r="120">
          <cell r="A120" t="str">
            <v>海丰县</v>
          </cell>
          <cell r="B120">
            <v>9048</v>
          </cell>
        </row>
        <row r="121">
          <cell r="A121" t="str">
            <v>陆河县</v>
          </cell>
          <cell r="B121">
            <v>3545</v>
          </cell>
        </row>
        <row r="122">
          <cell r="A122" t="str">
            <v>陆丰市</v>
          </cell>
          <cell r="B122">
            <v>17514</v>
          </cell>
        </row>
        <row r="123">
          <cell r="A123" t="str">
            <v>汕尾市本级</v>
          </cell>
          <cell r="B123">
            <v>650</v>
          </cell>
        </row>
        <row r="124">
          <cell r="A124" t="str">
            <v>河源市</v>
          </cell>
          <cell r="B124">
            <v>28246</v>
          </cell>
        </row>
        <row r="125">
          <cell r="A125" t="str">
            <v>源城区</v>
          </cell>
          <cell r="B125">
            <v>6283</v>
          </cell>
        </row>
        <row r="126">
          <cell r="A126" t="str">
            <v>河源市本级</v>
          </cell>
          <cell r="B126">
            <v>1042</v>
          </cell>
        </row>
        <row r="127">
          <cell r="A127" t="str">
            <v>紫金县</v>
          </cell>
          <cell r="B127">
            <v>6066</v>
          </cell>
        </row>
        <row r="128">
          <cell r="A128" t="str">
            <v>龙川县</v>
          </cell>
          <cell r="B128">
            <v>5780</v>
          </cell>
        </row>
        <row r="129">
          <cell r="A129" t="str">
            <v>连平县</v>
          </cell>
          <cell r="B129">
            <v>2708</v>
          </cell>
        </row>
        <row r="130">
          <cell r="A130" t="str">
            <v>和平县</v>
          </cell>
          <cell r="B130">
            <v>3940</v>
          </cell>
        </row>
        <row r="131">
          <cell r="A131" t="str">
            <v>东源县</v>
          </cell>
          <cell r="B131">
            <v>2427</v>
          </cell>
        </row>
        <row r="132">
          <cell r="A132" t="str">
            <v>阳江市</v>
          </cell>
          <cell r="B132">
            <v>26891</v>
          </cell>
        </row>
        <row r="133">
          <cell r="A133" t="str">
            <v>江城区</v>
          </cell>
          <cell r="B133">
            <v>6672</v>
          </cell>
        </row>
        <row r="134">
          <cell r="A134" t="str">
            <v>阳西县</v>
          </cell>
          <cell r="B134">
            <v>5765</v>
          </cell>
        </row>
        <row r="135">
          <cell r="A135" t="str">
            <v>阳东区</v>
          </cell>
          <cell r="B135">
            <v>4775</v>
          </cell>
        </row>
        <row r="136">
          <cell r="A136" t="str">
            <v>阳春市</v>
          </cell>
          <cell r="B136">
            <v>9679</v>
          </cell>
        </row>
        <row r="137">
          <cell r="A137" t="str">
            <v>清远市</v>
          </cell>
          <cell r="B137">
            <v>39646</v>
          </cell>
        </row>
        <row r="138">
          <cell r="A138" t="str">
            <v>清城区</v>
          </cell>
          <cell r="B138">
            <v>11357</v>
          </cell>
        </row>
        <row r="139">
          <cell r="A139" t="str">
            <v>佛冈县</v>
          </cell>
          <cell r="B139">
            <v>3138</v>
          </cell>
        </row>
        <row r="140">
          <cell r="A140" t="str">
            <v>阳山县</v>
          </cell>
          <cell r="B140">
            <v>3946</v>
          </cell>
        </row>
        <row r="141">
          <cell r="A141" t="str">
            <v>连山县</v>
          </cell>
          <cell r="B141">
            <v>955</v>
          </cell>
        </row>
        <row r="142">
          <cell r="A142" t="str">
            <v>连南县</v>
          </cell>
          <cell r="B142">
            <v>1407</v>
          </cell>
        </row>
        <row r="143">
          <cell r="A143" t="str">
            <v>清新区</v>
          </cell>
          <cell r="B143">
            <v>6439</v>
          </cell>
        </row>
        <row r="144">
          <cell r="A144" t="str">
            <v>英德市</v>
          </cell>
          <cell r="B144">
            <v>9141</v>
          </cell>
        </row>
        <row r="145">
          <cell r="A145" t="str">
            <v>连州市</v>
          </cell>
          <cell r="B145">
            <v>3263</v>
          </cell>
        </row>
        <row r="146">
          <cell r="A146" t="str">
            <v>东莞市</v>
          </cell>
          <cell r="B146">
            <v>53623</v>
          </cell>
        </row>
        <row r="147">
          <cell r="A147" t="str">
            <v>广东省-东莞市-东莞市辖区</v>
          </cell>
          <cell r="B147">
            <v>53623</v>
          </cell>
        </row>
        <row r="148">
          <cell r="A148" t="str">
            <v>中山市</v>
          </cell>
          <cell r="B148">
            <v>28591</v>
          </cell>
        </row>
        <row r="149">
          <cell r="A149" t="str">
            <v>广东省-中山市-中山市辖区</v>
          </cell>
          <cell r="B149">
            <v>28591</v>
          </cell>
        </row>
        <row r="150">
          <cell r="A150" t="str">
            <v>潮州市</v>
          </cell>
          <cell r="B150">
            <v>23464</v>
          </cell>
        </row>
        <row r="151">
          <cell r="A151" t="str">
            <v>湘桥区</v>
          </cell>
          <cell r="B151">
            <v>13170</v>
          </cell>
        </row>
        <row r="152">
          <cell r="A152" t="str">
            <v>潮安区（含枫溪区）</v>
          </cell>
          <cell r="B152">
            <v>3861</v>
          </cell>
        </row>
        <row r="153">
          <cell r="A153" t="str">
            <v>饶平县</v>
          </cell>
          <cell r="B153">
            <v>6433</v>
          </cell>
        </row>
        <row r="154">
          <cell r="A154" t="str">
            <v>揭阳市</v>
          </cell>
          <cell r="B154">
            <v>88499</v>
          </cell>
        </row>
        <row r="155">
          <cell r="A155" t="str">
            <v>榕城区</v>
          </cell>
          <cell r="B155">
            <v>13457</v>
          </cell>
        </row>
        <row r="156">
          <cell r="A156" t="str">
            <v>揭东区</v>
          </cell>
          <cell r="B156">
            <v>10005</v>
          </cell>
        </row>
        <row r="157">
          <cell r="A157" t="str">
            <v>揭西县</v>
          </cell>
          <cell r="B157">
            <v>7413</v>
          </cell>
        </row>
        <row r="158">
          <cell r="A158" t="str">
            <v>惠来县</v>
          </cell>
          <cell r="B158">
            <v>17088</v>
          </cell>
        </row>
        <row r="159">
          <cell r="A159" t="str">
            <v>广东省-揭阳市-大南海石化工业区</v>
          </cell>
          <cell r="B159">
            <v>0</v>
          </cell>
        </row>
        <row r="160">
          <cell r="A160" t="str">
            <v>广东省-揭阳市-蓝城区</v>
          </cell>
          <cell r="B160">
            <v>0</v>
          </cell>
        </row>
        <row r="161">
          <cell r="A161" t="str">
            <v>广东省-揭阳市-空港经济区</v>
          </cell>
          <cell r="B161">
            <v>3155</v>
          </cell>
        </row>
        <row r="162">
          <cell r="A162" t="str">
            <v>广东省-揭阳市-普侨区</v>
          </cell>
          <cell r="B162">
            <v>0</v>
          </cell>
        </row>
        <row r="163">
          <cell r="A163" t="str">
            <v>广东省-揭阳市-大南山侨区</v>
          </cell>
          <cell r="B163">
            <v>0</v>
          </cell>
        </row>
        <row r="164">
          <cell r="A164" t="str">
            <v>普宁市</v>
          </cell>
          <cell r="B164">
            <v>37381</v>
          </cell>
        </row>
        <row r="165">
          <cell r="A165" t="str">
            <v>揭阳市本级</v>
          </cell>
          <cell r="B165">
            <v>3155</v>
          </cell>
        </row>
        <row r="166">
          <cell r="A166" t="str">
            <v>云浮市</v>
          </cell>
          <cell r="B166">
            <v>29768</v>
          </cell>
        </row>
        <row r="167">
          <cell r="A167" t="str">
            <v>云城区</v>
          </cell>
          <cell r="B167">
            <v>3877</v>
          </cell>
        </row>
        <row r="168">
          <cell r="A168" t="str">
            <v>云安区</v>
          </cell>
          <cell r="B168">
            <v>3869</v>
          </cell>
        </row>
        <row r="169">
          <cell r="A169" t="str">
            <v>新兴县</v>
          </cell>
          <cell r="B169">
            <v>4614</v>
          </cell>
        </row>
        <row r="170">
          <cell r="A170" t="str">
            <v>郁南县</v>
          </cell>
          <cell r="B170">
            <v>5858</v>
          </cell>
        </row>
        <row r="171">
          <cell r="A171" t="str">
            <v>罗定市</v>
          </cell>
          <cell r="B171">
            <v>11550</v>
          </cell>
        </row>
      </sheetData>
      <sheetData sheetId="4" refreshError="1">
        <row r="1">
          <cell r="A1" t="str">
            <v>填报单位</v>
          </cell>
          <cell r="B1" t="str">
            <v>户籍围产儿数</v>
          </cell>
        </row>
        <row r="2">
          <cell r="A2" t="str">
            <v>全省合计</v>
          </cell>
          <cell r="B2">
            <v>1021701</v>
          </cell>
        </row>
        <row r="3">
          <cell r="A3" t="str">
            <v>广州市</v>
          </cell>
          <cell r="B3">
            <v>133783</v>
          </cell>
        </row>
        <row r="4">
          <cell r="A4" t="str">
            <v>荔湾区</v>
          </cell>
          <cell r="B4">
            <v>6675</v>
          </cell>
        </row>
        <row r="5">
          <cell r="A5" t="str">
            <v>越秀区</v>
          </cell>
          <cell r="B5">
            <v>7058</v>
          </cell>
        </row>
        <row r="6">
          <cell r="A6" t="str">
            <v>海珠区</v>
          </cell>
          <cell r="B6">
            <v>10100</v>
          </cell>
        </row>
        <row r="7">
          <cell r="A7" t="str">
            <v>天河区</v>
          </cell>
          <cell r="B7">
            <v>14449</v>
          </cell>
        </row>
        <row r="8">
          <cell r="A8" t="str">
            <v>白云区</v>
          </cell>
          <cell r="B8">
            <v>23528</v>
          </cell>
        </row>
        <row r="9">
          <cell r="A9" t="str">
            <v>黄埔区</v>
          </cell>
          <cell r="B9">
            <v>10798</v>
          </cell>
        </row>
        <row r="10">
          <cell r="A10" t="str">
            <v>番禺区</v>
          </cell>
          <cell r="B10">
            <v>18975</v>
          </cell>
        </row>
        <row r="11">
          <cell r="A11" t="str">
            <v>花都区</v>
          </cell>
          <cell r="B11">
            <v>11652</v>
          </cell>
        </row>
        <row r="12">
          <cell r="A12" t="str">
            <v>南沙区</v>
          </cell>
          <cell r="B12">
            <v>7380</v>
          </cell>
        </row>
        <row r="13">
          <cell r="A13" t="str">
            <v>增城区</v>
          </cell>
          <cell r="B13">
            <v>15458</v>
          </cell>
        </row>
        <row r="14">
          <cell r="A14" t="str">
            <v>从化区</v>
          </cell>
          <cell r="B14">
            <v>7710</v>
          </cell>
        </row>
        <row r="15">
          <cell r="A15" t="str">
            <v>韶关市</v>
          </cell>
          <cell r="B15">
            <v>22265</v>
          </cell>
        </row>
        <row r="16">
          <cell r="A16" t="str">
            <v>武江区</v>
          </cell>
          <cell r="B16">
            <v>3046</v>
          </cell>
        </row>
        <row r="17">
          <cell r="A17" t="str">
            <v>浈江区</v>
          </cell>
          <cell r="B17">
            <v>2333</v>
          </cell>
        </row>
        <row r="18">
          <cell r="A18" t="str">
            <v>曲江区</v>
          </cell>
          <cell r="B18">
            <v>1838</v>
          </cell>
        </row>
        <row r="19">
          <cell r="A19" t="str">
            <v>始兴县</v>
          </cell>
          <cell r="B19">
            <v>1692</v>
          </cell>
        </row>
        <row r="20">
          <cell r="A20" t="str">
            <v>仁化县</v>
          </cell>
          <cell r="B20">
            <v>1462</v>
          </cell>
        </row>
        <row r="21">
          <cell r="A21" t="str">
            <v>翁源县</v>
          </cell>
          <cell r="B21">
            <v>3315</v>
          </cell>
        </row>
        <row r="22">
          <cell r="A22" t="str">
            <v>乳源县</v>
          </cell>
          <cell r="B22">
            <v>1553</v>
          </cell>
        </row>
        <row r="23">
          <cell r="A23" t="str">
            <v>新丰县</v>
          </cell>
          <cell r="B23">
            <v>1483</v>
          </cell>
        </row>
        <row r="24">
          <cell r="A24" t="str">
            <v>乐昌市</v>
          </cell>
          <cell r="B24">
            <v>2788</v>
          </cell>
        </row>
        <row r="25">
          <cell r="A25" t="str">
            <v>南雄市</v>
          </cell>
          <cell r="B25">
            <v>2755</v>
          </cell>
        </row>
        <row r="26">
          <cell r="A26" t="str">
            <v>深圳市</v>
          </cell>
          <cell r="B26">
            <v>99495</v>
          </cell>
        </row>
        <row r="27">
          <cell r="A27" t="str">
            <v>罗湖区</v>
          </cell>
          <cell r="B27">
            <v>7347</v>
          </cell>
        </row>
        <row r="28">
          <cell r="A28" t="str">
            <v>福田区</v>
          </cell>
          <cell r="B28">
            <v>10381</v>
          </cell>
        </row>
        <row r="29">
          <cell r="A29" t="str">
            <v>南山区</v>
          </cell>
          <cell r="B29">
            <v>10614</v>
          </cell>
        </row>
        <row r="30">
          <cell r="A30" t="str">
            <v>宝安区</v>
          </cell>
          <cell r="B30">
            <v>22142</v>
          </cell>
        </row>
        <row r="31">
          <cell r="A31" t="str">
            <v>龙岗区</v>
          </cell>
          <cell r="B31">
            <v>26530</v>
          </cell>
        </row>
        <row r="32">
          <cell r="A32" t="str">
            <v>盐田区</v>
          </cell>
          <cell r="B32">
            <v>1176</v>
          </cell>
        </row>
        <row r="33">
          <cell r="A33" t="str">
            <v>光明区</v>
          </cell>
          <cell r="B33">
            <v>4137</v>
          </cell>
        </row>
        <row r="34">
          <cell r="A34" t="str">
            <v>坪山区</v>
          </cell>
          <cell r="B34">
            <v>2838</v>
          </cell>
        </row>
        <row r="35">
          <cell r="A35" t="str">
            <v>大鹏新区</v>
          </cell>
          <cell r="B35">
            <v>793</v>
          </cell>
        </row>
        <row r="36">
          <cell r="A36" t="str">
            <v>龙华区</v>
          </cell>
          <cell r="B36">
            <v>13537</v>
          </cell>
        </row>
        <row r="37">
          <cell r="A37" t="str">
            <v>珠海市</v>
          </cell>
          <cell r="B37">
            <v>14786</v>
          </cell>
        </row>
        <row r="38">
          <cell r="A38" t="str">
            <v>香洲</v>
          </cell>
          <cell r="B38">
            <v>7260</v>
          </cell>
        </row>
        <row r="39">
          <cell r="A39" t="str">
            <v>斗门</v>
          </cell>
          <cell r="B39">
            <v>4326</v>
          </cell>
        </row>
        <row r="40">
          <cell r="A40" t="str">
            <v>金湾</v>
          </cell>
          <cell r="B40">
            <v>1414</v>
          </cell>
        </row>
        <row r="41">
          <cell r="A41" t="str">
            <v>高新</v>
          </cell>
          <cell r="B41">
            <v>868</v>
          </cell>
        </row>
        <row r="42">
          <cell r="A42" t="str">
            <v>高栏</v>
          </cell>
          <cell r="B42">
            <v>823</v>
          </cell>
        </row>
        <row r="43">
          <cell r="A43" t="str">
            <v>横琴</v>
          </cell>
          <cell r="B43">
            <v>94</v>
          </cell>
        </row>
        <row r="44">
          <cell r="A44" t="str">
            <v>鹤洲新区</v>
          </cell>
          <cell r="B44">
            <v>1</v>
          </cell>
        </row>
        <row r="45">
          <cell r="A45" t="str">
            <v>汕头市</v>
          </cell>
          <cell r="B45">
            <v>57668</v>
          </cell>
        </row>
        <row r="46">
          <cell r="A46" t="str">
            <v>潮南区</v>
          </cell>
          <cell r="B46">
            <v>13430</v>
          </cell>
        </row>
        <row r="47">
          <cell r="A47" t="str">
            <v>潮阳区</v>
          </cell>
          <cell r="B47">
            <v>18428</v>
          </cell>
        </row>
        <row r="48">
          <cell r="A48" t="str">
            <v>澄海区</v>
          </cell>
          <cell r="B48">
            <v>6957</v>
          </cell>
        </row>
        <row r="49">
          <cell r="A49" t="str">
            <v>濠江区</v>
          </cell>
          <cell r="B49">
            <v>2909</v>
          </cell>
        </row>
        <row r="50">
          <cell r="A50" t="str">
            <v>金平区</v>
          </cell>
          <cell r="B50">
            <v>8276</v>
          </cell>
        </row>
        <row r="51">
          <cell r="A51" t="str">
            <v>龙湖区</v>
          </cell>
          <cell r="B51">
            <v>7134</v>
          </cell>
        </row>
        <row r="52">
          <cell r="A52" t="str">
            <v>南澳县</v>
          </cell>
          <cell r="B52">
            <v>534</v>
          </cell>
        </row>
        <row r="53">
          <cell r="A53" t="str">
            <v>佛山市</v>
          </cell>
          <cell r="B53">
            <v>62968</v>
          </cell>
        </row>
        <row r="54">
          <cell r="A54" t="str">
            <v>禅城区</v>
          </cell>
          <cell r="B54">
            <v>14244</v>
          </cell>
        </row>
        <row r="55">
          <cell r="A55" t="str">
            <v>南海区</v>
          </cell>
          <cell r="B55">
            <v>21241</v>
          </cell>
        </row>
        <row r="56">
          <cell r="A56" t="str">
            <v>顺德区</v>
          </cell>
          <cell r="B56">
            <v>18228</v>
          </cell>
        </row>
        <row r="57">
          <cell r="A57" t="str">
            <v>三水区</v>
          </cell>
          <cell r="B57">
            <v>5872</v>
          </cell>
        </row>
        <row r="58">
          <cell r="A58" t="str">
            <v>高明区</v>
          </cell>
          <cell r="B58">
            <v>3383</v>
          </cell>
        </row>
        <row r="59">
          <cell r="A59" t="str">
            <v>江门市</v>
          </cell>
        </row>
        <row r="60">
          <cell r="A60" t="str">
            <v>蓬江区</v>
          </cell>
          <cell r="B60">
            <v>6240</v>
          </cell>
        </row>
        <row r="61">
          <cell r="A61" t="str">
            <v>江海区</v>
          </cell>
          <cell r="B61">
            <v>2556</v>
          </cell>
        </row>
        <row r="62">
          <cell r="A62" t="str">
            <v>新会区</v>
          </cell>
          <cell r="B62">
            <v>5731</v>
          </cell>
        </row>
        <row r="63">
          <cell r="A63" t="str">
            <v>台山市</v>
          </cell>
          <cell r="B63">
            <v>4704</v>
          </cell>
        </row>
        <row r="64">
          <cell r="A64" t="str">
            <v>开平市</v>
          </cell>
          <cell r="B64">
            <v>4722</v>
          </cell>
        </row>
        <row r="65">
          <cell r="A65" t="str">
            <v>鹤山市</v>
          </cell>
          <cell r="B65">
            <v>3041</v>
          </cell>
        </row>
        <row r="66">
          <cell r="A66" t="str">
            <v>恩平市</v>
          </cell>
          <cell r="B66">
            <v>3782</v>
          </cell>
        </row>
        <row r="67">
          <cell r="A67" t="str">
            <v>江门市（台开恩以外其他县区）</v>
          </cell>
          <cell r="B67">
            <v>17568</v>
          </cell>
        </row>
        <row r="68">
          <cell r="A68" t="str">
            <v>江门市（台开恩）</v>
          </cell>
          <cell r="B68">
            <v>13208</v>
          </cell>
        </row>
        <row r="69">
          <cell r="A69" t="str">
            <v>湛江市</v>
          </cell>
          <cell r="B69">
            <v>96963</v>
          </cell>
        </row>
        <row r="70">
          <cell r="A70" t="str">
            <v>赤坎区</v>
          </cell>
          <cell r="B70">
            <v>8910</v>
          </cell>
        </row>
        <row r="71">
          <cell r="A71" t="str">
            <v>霞山区</v>
          </cell>
          <cell r="B71">
            <v>13568</v>
          </cell>
        </row>
        <row r="72">
          <cell r="A72" t="str">
            <v>坡头区</v>
          </cell>
          <cell r="B72">
            <v>3287</v>
          </cell>
        </row>
        <row r="73">
          <cell r="A73" t="str">
            <v>麻章区</v>
          </cell>
          <cell r="B73">
            <v>178</v>
          </cell>
        </row>
        <row r="74">
          <cell r="A74" t="str">
            <v>开发区</v>
          </cell>
          <cell r="B74">
            <v>3793</v>
          </cell>
        </row>
        <row r="75">
          <cell r="A75" t="str">
            <v>遂溪县</v>
          </cell>
          <cell r="B75">
            <v>9189</v>
          </cell>
        </row>
        <row r="76">
          <cell r="A76" t="str">
            <v>徐闻县</v>
          </cell>
          <cell r="B76">
            <v>8593</v>
          </cell>
        </row>
        <row r="77">
          <cell r="A77" t="str">
            <v>廉江市</v>
          </cell>
          <cell r="B77">
            <v>17367</v>
          </cell>
        </row>
        <row r="78">
          <cell r="A78" t="str">
            <v>雷州市</v>
          </cell>
          <cell r="B78">
            <v>19764</v>
          </cell>
        </row>
        <row r="79">
          <cell r="A79" t="str">
            <v>吴川市</v>
          </cell>
          <cell r="B79">
            <v>12314</v>
          </cell>
        </row>
        <row r="80">
          <cell r="A80" t="str">
            <v>湛江市本级</v>
          </cell>
          <cell r="B80">
            <v>3793</v>
          </cell>
        </row>
        <row r="81">
          <cell r="A81" t="str">
            <v>茂名市</v>
          </cell>
          <cell r="B81">
            <v>73362</v>
          </cell>
        </row>
        <row r="82">
          <cell r="A82" t="str">
            <v>茂南区</v>
          </cell>
          <cell r="B82">
            <v>16287</v>
          </cell>
        </row>
        <row r="83">
          <cell r="A83" t="str">
            <v>电白区</v>
          </cell>
          <cell r="B83">
            <v>15203</v>
          </cell>
        </row>
        <row r="84">
          <cell r="A84" t="str">
            <v>高州市</v>
          </cell>
          <cell r="B84">
            <v>15504</v>
          </cell>
        </row>
        <row r="85">
          <cell r="A85" t="str">
            <v>化州市</v>
          </cell>
          <cell r="B85">
            <v>14953</v>
          </cell>
        </row>
        <row r="86">
          <cell r="A86" t="str">
            <v>信宜市</v>
          </cell>
          <cell r="B86">
            <v>11415</v>
          </cell>
        </row>
        <row r="87">
          <cell r="A87" t="str">
            <v>肇庆市</v>
          </cell>
          <cell r="B87">
            <v>37651</v>
          </cell>
        </row>
        <row r="88">
          <cell r="A88" t="str">
            <v>端州区</v>
          </cell>
          <cell r="B88">
            <v>5129</v>
          </cell>
        </row>
        <row r="89">
          <cell r="A89" t="str">
            <v>鼎湖区</v>
          </cell>
          <cell r="B89">
            <v>1568</v>
          </cell>
        </row>
        <row r="90">
          <cell r="A90" t="str">
            <v>高新区</v>
          </cell>
          <cell r="B90">
            <v>495</v>
          </cell>
        </row>
        <row r="91">
          <cell r="A91" t="str">
            <v>高要区</v>
          </cell>
          <cell r="B91">
            <v>4582</v>
          </cell>
        </row>
        <row r="92">
          <cell r="A92" t="str">
            <v>四会市</v>
          </cell>
          <cell r="B92">
            <v>3784</v>
          </cell>
        </row>
        <row r="93">
          <cell r="A93" t="str">
            <v>广宁县</v>
          </cell>
          <cell r="B93">
            <v>2859</v>
          </cell>
        </row>
        <row r="94">
          <cell r="A94" t="str">
            <v>怀集县</v>
          </cell>
          <cell r="B94">
            <v>13810</v>
          </cell>
        </row>
        <row r="95">
          <cell r="A95" t="str">
            <v>封开县</v>
          </cell>
          <cell r="B95">
            <v>2987</v>
          </cell>
        </row>
        <row r="96">
          <cell r="A96" t="str">
            <v>德庆县</v>
          </cell>
          <cell r="B96">
            <v>2437</v>
          </cell>
        </row>
        <row r="97">
          <cell r="A97" t="str">
            <v>肇庆市本级</v>
          </cell>
          <cell r="B97">
            <v>495</v>
          </cell>
        </row>
        <row r="98">
          <cell r="A98" t="str">
            <v>惠州市</v>
          </cell>
          <cell r="B98">
            <v>43867</v>
          </cell>
        </row>
        <row r="99">
          <cell r="A99" t="str">
            <v>惠城区</v>
          </cell>
          <cell r="B99">
            <v>12082</v>
          </cell>
        </row>
        <row r="100">
          <cell r="A100" t="str">
            <v>惠阳区</v>
          </cell>
          <cell r="B100">
            <v>6201</v>
          </cell>
        </row>
        <row r="101">
          <cell r="A101" t="str">
            <v>惠东县</v>
          </cell>
          <cell r="B101">
            <v>10032</v>
          </cell>
        </row>
        <row r="102">
          <cell r="A102" t="str">
            <v>博罗县</v>
          </cell>
          <cell r="B102">
            <v>7651</v>
          </cell>
        </row>
        <row r="103">
          <cell r="A103" t="str">
            <v>龙门县</v>
          </cell>
          <cell r="B103">
            <v>2289</v>
          </cell>
        </row>
        <row r="104">
          <cell r="A104" t="str">
            <v>大亚湾区</v>
          </cell>
          <cell r="B104">
            <v>2308</v>
          </cell>
        </row>
        <row r="105">
          <cell r="A105" t="str">
            <v>仲恺区</v>
          </cell>
          <cell r="B105">
            <v>3304</v>
          </cell>
        </row>
        <row r="106">
          <cell r="A106" t="str">
            <v>惠州市本级</v>
          </cell>
          <cell r="B106">
            <v>5612</v>
          </cell>
        </row>
        <row r="107">
          <cell r="A107" t="str">
            <v>梅州市</v>
          </cell>
          <cell r="B107">
            <v>36076</v>
          </cell>
        </row>
        <row r="108">
          <cell r="A108" t="str">
            <v>梅江区</v>
          </cell>
          <cell r="B108">
            <v>3490</v>
          </cell>
        </row>
        <row r="109">
          <cell r="A109" t="str">
            <v>梅县区</v>
          </cell>
          <cell r="B109">
            <v>4938</v>
          </cell>
        </row>
        <row r="110">
          <cell r="A110" t="str">
            <v>大埔县</v>
          </cell>
          <cell r="B110">
            <v>2534</v>
          </cell>
        </row>
        <row r="111">
          <cell r="A111" t="str">
            <v>丰顺县</v>
          </cell>
          <cell r="B111">
            <v>4076</v>
          </cell>
        </row>
        <row r="112">
          <cell r="A112" t="str">
            <v>五华县</v>
          </cell>
          <cell r="B112">
            <v>10726</v>
          </cell>
        </row>
        <row r="113">
          <cell r="A113" t="str">
            <v>平远县</v>
          </cell>
          <cell r="B113">
            <v>1745</v>
          </cell>
        </row>
        <row r="114">
          <cell r="A114" t="str">
            <v>蕉岭县</v>
          </cell>
          <cell r="B114">
            <v>1514</v>
          </cell>
        </row>
        <row r="115">
          <cell r="A115" t="str">
            <v>兴宁市</v>
          </cell>
          <cell r="B115">
            <v>7053</v>
          </cell>
        </row>
        <row r="116">
          <cell r="A116" t="str">
            <v>汕尾市</v>
          </cell>
          <cell r="B116">
            <v>29798</v>
          </cell>
        </row>
        <row r="117">
          <cell r="A117" t="str">
            <v>城区</v>
          </cell>
          <cell r="B117">
            <v>5184</v>
          </cell>
        </row>
        <row r="118">
          <cell r="A118" t="str">
            <v>海丰县</v>
          </cell>
          <cell r="B118">
            <v>7553</v>
          </cell>
        </row>
        <row r="119">
          <cell r="A119" t="str">
            <v>陆河县</v>
          </cell>
          <cell r="B119">
            <v>1964</v>
          </cell>
        </row>
        <row r="120">
          <cell r="A120" t="str">
            <v>陆丰市</v>
          </cell>
          <cell r="B120">
            <v>14612</v>
          </cell>
        </row>
        <row r="121">
          <cell r="A121" t="str">
            <v>红海湾经济开发区</v>
          </cell>
          <cell r="B121">
            <v>346</v>
          </cell>
        </row>
        <row r="122">
          <cell r="A122" t="str">
            <v>华侨管理区</v>
          </cell>
          <cell r="B122">
            <v>139</v>
          </cell>
        </row>
        <row r="123">
          <cell r="A123" t="str">
            <v>汕尾市本级</v>
          </cell>
          <cell r="B123">
            <v>485</v>
          </cell>
        </row>
        <row r="124">
          <cell r="A124" t="str">
            <v>河源市</v>
          </cell>
          <cell r="B124">
            <v>23458</v>
          </cell>
        </row>
        <row r="125">
          <cell r="A125" t="str">
            <v>紫金县</v>
          </cell>
          <cell r="B125">
            <v>4738</v>
          </cell>
        </row>
        <row r="126">
          <cell r="A126" t="str">
            <v>龙川县</v>
          </cell>
          <cell r="B126">
            <v>4605</v>
          </cell>
        </row>
        <row r="127">
          <cell r="A127" t="str">
            <v>连平县</v>
          </cell>
          <cell r="B127">
            <v>2247</v>
          </cell>
        </row>
        <row r="128">
          <cell r="A128" t="str">
            <v>和平县</v>
          </cell>
          <cell r="B128">
            <v>2990</v>
          </cell>
        </row>
        <row r="129">
          <cell r="A129" t="str">
            <v>东源县</v>
          </cell>
          <cell r="B129">
            <v>2244</v>
          </cell>
        </row>
        <row r="130">
          <cell r="A130" t="str">
            <v>源城区</v>
          </cell>
          <cell r="B130">
            <v>5621</v>
          </cell>
        </row>
        <row r="131">
          <cell r="A131" t="str">
            <v>河源市本级</v>
          </cell>
          <cell r="B131">
            <v>1013</v>
          </cell>
        </row>
        <row r="132">
          <cell r="A132" t="str">
            <v>阳江市</v>
          </cell>
          <cell r="B132">
            <v>22379</v>
          </cell>
        </row>
        <row r="133">
          <cell r="A133" t="str">
            <v>江城区</v>
          </cell>
          <cell r="B133">
            <v>5893</v>
          </cell>
        </row>
        <row r="134">
          <cell r="A134" t="str">
            <v>阳春市</v>
          </cell>
          <cell r="B134">
            <v>7870</v>
          </cell>
        </row>
        <row r="135">
          <cell r="A135" t="str">
            <v>阳东区</v>
          </cell>
          <cell r="B135">
            <v>3905</v>
          </cell>
        </row>
        <row r="136">
          <cell r="A136" t="str">
            <v>阳西县</v>
          </cell>
          <cell r="B136">
            <v>4711</v>
          </cell>
        </row>
        <row r="137">
          <cell r="A137" t="str">
            <v>清远市</v>
          </cell>
          <cell r="B137">
            <v>35099</v>
          </cell>
        </row>
        <row r="138">
          <cell r="A138" t="str">
            <v>清城区</v>
          </cell>
          <cell r="B138">
            <v>10748</v>
          </cell>
        </row>
        <row r="139">
          <cell r="A139" t="str">
            <v>佛冈县</v>
          </cell>
          <cell r="B139">
            <v>2503</v>
          </cell>
        </row>
        <row r="140">
          <cell r="A140" t="str">
            <v>阳山县</v>
          </cell>
          <cell r="B140">
            <v>3184</v>
          </cell>
        </row>
        <row r="141">
          <cell r="A141" t="str">
            <v>连山县</v>
          </cell>
          <cell r="B141">
            <v>743</v>
          </cell>
        </row>
        <row r="142">
          <cell r="A142" t="str">
            <v>连南县</v>
          </cell>
          <cell r="B142">
            <v>1193</v>
          </cell>
        </row>
        <row r="143">
          <cell r="A143" t="str">
            <v>清新区</v>
          </cell>
          <cell r="B143">
            <v>5437</v>
          </cell>
        </row>
        <row r="144">
          <cell r="A144" t="str">
            <v>英德市</v>
          </cell>
          <cell r="B144">
            <v>8643</v>
          </cell>
        </row>
        <row r="145">
          <cell r="A145" t="str">
            <v>连州市</v>
          </cell>
          <cell r="B145">
            <v>2648</v>
          </cell>
        </row>
        <row r="146">
          <cell r="A146" t="str">
            <v>东莞市</v>
          </cell>
          <cell r="B146">
            <v>50429</v>
          </cell>
        </row>
        <row r="148">
          <cell r="A148" t="str">
            <v>中山市</v>
          </cell>
          <cell r="B148">
            <v>25713</v>
          </cell>
        </row>
        <row r="150">
          <cell r="A150" t="str">
            <v>潮州市</v>
          </cell>
          <cell r="B150">
            <v>19559</v>
          </cell>
        </row>
        <row r="151">
          <cell r="A151" t="str">
            <v>潮安区（含枫溪区）</v>
          </cell>
          <cell r="B151">
            <v>11050</v>
          </cell>
        </row>
        <row r="152">
          <cell r="A152" t="str">
            <v>饶平县</v>
          </cell>
          <cell r="B152">
            <v>5073</v>
          </cell>
        </row>
        <row r="153">
          <cell r="A153" t="str">
            <v>湘桥区</v>
          </cell>
          <cell r="B153">
            <v>3436</v>
          </cell>
        </row>
        <row r="154">
          <cell r="A154" t="str">
            <v>揭阳市</v>
          </cell>
          <cell r="B154">
            <v>82772</v>
          </cell>
        </row>
        <row r="155">
          <cell r="A155" t="str">
            <v>榕城区</v>
          </cell>
          <cell r="B155">
            <v>15845</v>
          </cell>
        </row>
        <row r="156">
          <cell r="A156" t="str">
            <v>揭东区</v>
          </cell>
          <cell r="B156">
            <v>8221</v>
          </cell>
        </row>
        <row r="157">
          <cell r="A157" t="str">
            <v>空港区</v>
          </cell>
          <cell r="B157">
            <v>2803</v>
          </cell>
        </row>
        <row r="158">
          <cell r="A158" t="str">
            <v>揭西县</v>
          </cell>
          <cell r="B158">
            <v>6541</v>
          </cell>
        </row>
        <row r="159">
          <cell r="A159" t="str">
            <v>惠来县</v>
          </cell>
          <cell r="B159">
            <v>14330</v>
          </cell>
        </row>
        <row r="160">
          <cell r="A160" t="str">
            <v>普宁市</v>
          </cell>
          <cell r="B160">
            <v>35032</v>
          </cell>
        </row>
        <row r="161">
          <cell r="A161" t="str">
            <v>揭阳市本级</v>
          </cell>
          <cell r="B161">
            <v>2803</v>
          </cell>
        </row>
        <row r="162">
          <cell r="A162" t="str">
            <v>云浮市</v>
          </cell>
          <cell r="B162">
            <v>22834</v>
          </cell>
        </row>
        <row r="163">
          <cell r="A163" t="str">
            <v>云城区</v>
          </cell>
          <cell r="B163">
            <v>3287</v>
          </cell>
        </row>
        <row r="164">
          <cell r="A164" t="str">
            <v>云安区</v>
          </cell>
          <cell r="B164">
            <v>3096</v>
          </cell>
        </row>
        <row r="165">
          <cell r="A165" t="str">
            <v>罗定市</v>
          </cell>
          <cell r="B165">
            <v>9314</v>
          </cell>
        </row>
        <row r="166">
          <cell r="A166" t="str">
            <v>新兴县</v>
          </cell>
          <cell r="B166">
            <v>3931</v>
          </cell>
        </row>
        <row r="167">
          <cell r="A167" t="str">
            <v>郁南县</v>
          </cell>
          <cell r="B167">
            <v>3206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28"/>
  <sheetViews>
    <sheetView tabSelected="1" workbookViewId="0">
      <selection activeCell="X7" sqref="X7"/>
    </sheetView>
  </sheetViews>
  <sheetFormatPr defaultColWidth="9" defaultRowHeight="13.5"/>
  <cols>
    <col min="1" max="1" width="9.25" style="4" customWidth="true"/>
    <col min="2" max="2" width="17" style="4" customWidth="true"/>
    <col min="3" max="3" width="9.875" style="4" customWidth="true"/>
    <col min="4" max="4" width="9.25" style="4" customWidth="true"/>
    <col min="5" max="5" width="9" style="4"/>
    <col min="6" max="6" width="9.25" style="4" customWidth="true"/>
    <col min="7" max="7" width="9" style="4" customWidth="true"/>
    <col min="8" max="8" width="15" style="4" customWidth="true"/>
    <col min="9" max="9" width="11.875" style="4" customWidth="true"/>
    <col min="10" max="10" width="7" style="4" customWidth="true"/>
    <col min="11" max="11" width="8.25833333333333" style="4" customWidth="true"/>
    <col min="12" max="12" width="9" style="4"/>
    <col min="13" max="13" width="7.25" style="4" customWidth="true"/>
    <col min="14" max="14" width="9" style="4"/>
    <col min="15" max="15" width="8.25833333333333" style="4" customWidth="true"/>
    <col min="16" max="16" width="7.75833333333333" style="5" customWidth="true"/>
    <col min="17" max="17" width="7.5" style="4" customWidth="true"/>
    <col min="18" max="19" width="7.125" style="4" customWidth="true"/>
    <col min="23" max="23" width="12.625"/>
  </cols>
  <sheetData>
    <row r="1" ht="14.25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7"/>
      <c r="Q1" s="7"/>
      <c r="R1" s="7"/>
      <c r="S1" s="7"/>
    </row>
    <row r="2" ht="27" customHeight="true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13" customHeight="true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31" t="s">
        <v>2</v>
      </c>
    </row>
    <row r="4" ht="41" customHeight="true" spans="1:19">
      <c r="A4" s="10" t="s">
        <v>3</v>
      </c>
      <c r="B4" s="10" t="s">
        <v>4</v>
      </c>
      <c r="C4" s="10" t="s">
        <v>5</v>
      </c>
      <c r="D4" s="10"/>
      <c r="E4" s="10"/>
      <c r="F4" s="11" t="s">
        <v>6</v>
      </c>
      <c r="G4" s="11" t="s">
        <v>7</v>
      </c>
      <c r="H4" s="10" t="s">
        <v>8</v>
      </c>
      <c r="I4" s="10" t="s">
        <v>9</v>
      </c>
      <c r="J4" s="22" t="s">
        <v>10</v>
      </c>
      <c r="K4" s="23"/>
      <c r="L4" s="23"/>
      <c r="M4" s="22" t="s">
        <v>11</v>
      </c>
      <c r="N4" s="23"/>
      <c r="O4" s="23"/>
      <c r="P4" s="22" t="s">
        <v>12</v>
      </c>
      <c r="Q4" s="23" t="s">
        <v>13</v>
      </c>
      <c r="R4" s="23"/>
      <c r="S4" s="23"/>
    </row>
    <row r="5" ht="28" customHeight="true" spans="1:19">
      <c r="A5" s="10"/>
      <c r="B5" s="10"/>
      <c r="C5" s="11" t="s">
        <v>14</v>
      </c>
      <c r="D5" s="11" t="s">
        <v>15</v>
      </c>
      <c r="E5" s="11" t="s">
        <v>16</v>
      </c>
      <c r="F5" s="11"/>
      <c r="G5" s="11"/>
      <c r="H5" s="11" t="s">
        <v>17</v>
      </c>
      <c r="I5" s="11" t="s">
        <v>17</v>
      </c>
      <c r="J5" s="22" t="s">
        <v>18</v>
      </c>
      <c r="K5" s="22" t="s">
        <v>19</v>
      </c>
      <c r="L5" s="22" t="s">
        <v>20</v>
      </c>
      <c r="M5" s="22" t="s">
        <v>18</v>
      </c>
      <c r="N5" s="22" t="s">
        <v>19</v>
      </c>
      <c r="O5" s="22" t="s">
        <v>20</v>
      </c>
      <c r="P5" s="23"/>
      <c r="Q5" s="22" t="s">
        <v>18</v>
      </c>
      <c r="R5" s="22" t="s">
        <v>21</v>
      </c>
      <c r="S5" s="22" t="s">
        <v>22</v>
      </c>
    </row>
    <row r="6" ht="25.5" spans="1:19">
      <c r="A6" s="12"/>
      <c r="B6" s="13" t="s">
        <v>23</v>
      </c>
      <c r="C6" s="12"/>
      <c r="D6" s="12"/>
      <c r="E6" s="12"/>
      <c r="F6" s="12"/>
      <c r="G6" s="12"/>
      <c r="H6" s="12" t="s">
        <v>24</v>
      </c>
      <c r="I6" s="12" t="s">
        <v>25</v>
      </c>
      <c r="J6" s="24" t="s">
        <v>26</v>
      </c>
      <c r="K6" s="24" t="s">
        <v>27</v>
      </c>
      <c r="L6" s="24" t="s">
        <v>28</v>
      </c>
      <c r="M6" s="24" t="s">
        <v>29</v>
      </c>
      <c r="N6" s="24" t="s">
        <v>30</v>
      </c>
      <c r="O6" s="24" t="s">
        <v>31</v>
      </c>
      <c r="P6" s="28"/>
      <c r="Q6" s="24" t="s">
        <v>32</v>
      </c>
      <c r="R6" s="24" t="s">
        <v>33</v>
      </c>
      <c r="S6" s="24" t="s">
        <v>34</v>
      </c>
    </row>
    <row r="7" s="1" customFormat="true" ht="25" customHeight="true" spans="1:19">
      <c r="A7" s="14"/>
      <c r="B7" s="15" t="s">
        <v>35</v>
      </c>
      <c r="C7" s="14">
        <f>SUM(C8:C127)/2</f>
        <v>789443</v>
      </c>
      <c r="D7" s="14">
        <f t="shared" ref="D7:S7" si="0">SUM(D8:D127)/2</f>
        <v>713284</v>
      </c>
      <c r="E7" s="14">
        <f t="shared" si="0"/>
        <v>616959</v>
      </c>
      <c r="F7" s="14"/>
      <c r="G7" s="14"/>
      <c r="H7" s="14">
        <f t="shared" si="0"/>
        <v>486216</v>
      </c>
      <c r="I7" s="14">
        <f t="shared" si="0"/>
        <v>388975</v>
      </c>
      <c r="J7" s="14"/>
      <c r="K7" s="14"/>
      <c r="L7" s="14"/>
      <c r="M7" s="14"/>
      <c r="N7" s="14"/>
      <c r="O7" s="14"/>
      <c r="P7" s="14">
        <f t="shared" si="0"/>
        <v>90</v>
      </c>
      <c r="Q7" s="14">
        <f t="shared" si="0"/>
        <v>21705</v>
      </c>
      <c r="R7" s="14">
        <f t="shared" si="0"/>
        <v>990</v>
      </c>
      <c r="S7" s="14">
        <f t="shared" si="0"/>
        <v>20715</v>
      </c>
    </row>
    <row r="8" s="1" customFormat="true" ht="25" customHeight="true" spans="1:19">
      <c r="A8" s="14">
        <v>604</v>
      </c>
      <c r="B8" s="15" t="s">
        <v>36</v>
      </c>
      <c r="C8" s="14">
        <f>VLOOKUP(B8,'[1]2019年'!A:B,2,FALSE)</f>
        <v>71975</v>
      </c>
      <c r="D8" s="14">
        <f>VLOOKUP(B8,'[1]2020年'!A:B,2,FALSE)</f>
        <v>63462</v>
      </c>
      <c r="E8" s="14">
        <f>VLOOKUP(B8,'[1]2021年'!A:B,2,FALSE)</f>
        <v>57668</v>
      </c>
      <c r="F8" s="18">
        <f>POWER(10,LOG10(E8/C8)/2)-1</f>
        <v>-0.104889589630226</v>
      </c>
      <c r="G8" s="19">
        <v>0.8</v>
      </c>
      <c r="H8" s="14">
        <f>SUM(H9:H16)</f>
        <v>46355</v>
      </c>
      <c r="I8" s="14">
        <f>SUM(I9:I16)</f>
        <v>37084</v>
      </c>
      <c r="J8" s="25">
        <f t="shared" ref="J8:J56" si="1">K8+L8</f>
        <v>214</v>
      </c>
      <c r="K8" s="25">
        <v>130</v>
      </c>
      <c r="L8" s="25">
        <v>84</v>
      </c>
      <c r="M8" s="25">
        <f t="shared" ref="M8:M56" si="2">N8+O8</f>
        <v>620</v>
      </c>
      <c r="N8" s="25">
        <v>370</v>
      </c>
      <c r="O8" s="25">
        <v>250</v>
      </c>
      <c r="P8" s="29">
        <f>SUM(P10:P16)</f>
        <v>7</v>
      </c>
      <c r="Q8" s="32">
        <f>R8+S8</f>
        <v>2050</v>
      </c>
      <c r="R8" s="32">
        <f>SUM(R9:R16)</f>
        <v>75</v>
      </c>
      <c r="S8" s="32">
        <f>SUM(S9:S16)</f>
        <v>1975</v>
      </c>
    </row>
    <row r="9" s="2" customFormat="true" ht="25" customHeight="true" spans="1:19">
      <c r="A9" s="16">
        <v>604001</v>
      </c>
      <c r="B9" s="17" t="s">
        <v>37</v>
      </c>
      <c r="C9" s="16"/>
      <c r="D9" s="16"/>
      <c r="E9" s="16"/>
      <c r="F9" s="20"/>
      <c r="G9" s="21"/>
      <c r="H9" s="16"/>
      <c r="I9" s="16"/>
      <c r="J9" s="26"/>
      <c r="K9" s="26"/>
      <c r="L9" s="26"/>
      <c r="M9" s="26"/>
      <c r="N9" s="26"/>
      <c r="O9" s="26"/>
      <c r="P9" s="30"/>
      <c r="Q9" s="33">
        <f>R9+S9</f>
        <v>12</v>
      </c>
      <c r="R9" s="33">
        <v>12</v>
      </c>
      <c r="S9" s="33"/>
    </row>
    <row r="10" s="2" customFormat="true" ht="25" customHeight="true" spans="1:19">
      <c r="A10" s="16">
        <v>604002</v>
      </c>
      <c r="B10" s="17" t="s">
        <v>38</v>
      </c>
      <c r="C10" s="16">
        <f>VLOOKUP(B10,'[1]2019年'!A:B,2,FALSE)</f>
        <v>10787</v>
      </c>
      <c r="D10" s="16">
        <f>VLOOKUP(B10,'[1]2020年'!A:B,2,FALSE)</f>
        <v>9095</v>
      </c>
      <c r="E10" s="16">
        <f>VLOOKUP(B10,'[1]2021年'!A:B,2,FALSE)</f>
        <v>8276</v>
      </c>
      <c r="F10" s="20">
        <f t="shared" ref="F10:F17" si="3">POWER(10,LOG10(E10/C10)/2)-1</f>
        <v>-0.124089158867723</v>
      </c>
      <c r="G10" s="21">
        <v>0.8</v>
      </c>
      <c r="H10" s="16">
        <f t="shared" ref="H10:H16" si="4">ROUND(E10*(1+F10)*(1+F10),0)</f>
        <v>6350</v>
      </c>
      <c r="I10" s="16">
        <f t="shared" ref="I10:I16" si="5">ROUND(H10*G10,0)</f>
        <v>5080</v>
      </c>
      <c r="J10" s="26">
        <f t="shared" si="1"/>
        <v>214</v>
      </c>
      <c r="K10" s="26">
        <v>130</v>
      </c>
      <c r="L10" s="26">
        <v>84</v>
      </c>
      <c r="M10" s="26">
        <f t="shared" si="2"/>
        <v>620</v>
      </c>
      <c r="N10" s="26">
        <v>370</v>
      </c>
      <c r="O10" s="26">
        <v>250</v>
      </c>
      <c r="P10" s="26">
        <v>1</v>
      </c>
      <c r="Q10" s="33">
        <f t="shared" ref="Q8:Q39" si="6">R10+S10</f>
        <v>280</v>
      </c>
      <c r="R10" s="33">
        <f>P10*9</f>
        <v>9</v>
      </c>
      <c r="S10" s="33">
        <f t="shared" ref="S8:S39" si="7">ROUND((H10*$K10+I10*$N10)/10000,0)</f>
        <v>271</v>
      </c>
    </row>
    <row r="11" s="2" customFormat="true" ht="25" customHeight="true" spans="1:19">
      <c r="A11" s="16">
        <v>604003</v>
      </c>
      <c r="B11" s="17" t="s">
        <v>39</v>
      </c>
      <c r="C11" s="16">
        <f>VLOOKUP(B11,'[1]2019年'!A:B,2,FALSE)</f>
        <v>8672</v>
      </c>
      <c r="D11" s="16">
        <f>VLOOKUP(B11,'[1]2020年'!A:B,2,FALSE)</f>
        <v>7352</v>
      </c>
      <c r="E11" s="16">
        <f>VLOOKUP(B11,'[1]2021年'!A:B,2,FALSE)</f>
        <v>7134</v>
      </c>
      <c r="F11" s="20">
        <f t="shared" si="3"/>
        <v>-0.0930007709617308</v>
      </c>
      <c r="G11" s="21">
        <v>0.8</v>
      </c>
      <c r="H11" s="16">
        <f t="shared" si="4"/>
        <v>5869</v>
      </c>
      <c r="I11" s="16">
        <f t="shared" si="5"/>
        <v>4695</v>
      </c>
      <c r="J11" s="26">
        <f t="shared" si="1"/>
        <v>214</v>
      </c>
      <c r="K11" s="26">
        <v>130</v>
      </c>
      <c r="L11" s="26">
        <v>84</v>
      </c>
      <c r="M11" s="26">
        <f t="shared" si="2"/>
        <v>620</v>
      </c>
      <c r="N11" s="26">
        <v>370</v>
      </c>
      <c r="O11" s="26">
        <v>250</v>
      </c>
      <c r="P11" s="26">
        <v>1</v>
      </c>
      <c r="Q11" s="33">
        <f t="shared" si="6"/>
        <v>259</v>
      </c>
      <c r="R11" s="33">
        <f t="shared" ref="R11:R16" si="8">P11*9</f>
        <v>9</v>
      </c>
      <c r="S11" s="33">
        <f t="shared" si="7"/>
        <v>250</v>
      </c>
    </row>
    <row r="12" s="2" customFormat="true" ht="25" customHeight="true" spans="1:19">
      <c r="A12" s="16">
        <v>604004</v>
      </c>
      <c r="B12" s="17" t="s">
        <v>40</v>
      </c>
      <c r="C12" s="16">
        <f>VLOOKUP(B12,'[1]2019年'!A:B,2,FALSE)</f>
        <v>8617</v>
      </c>
      <c r="D12" s="16">
        <f>VLOOKUP(B12,'[1]2020年'!A:B,2,FALSE)</f>
        <v>7696</v>
      </c>
      <c r="E12" s="16">
        <f>VLOOKUP(B12,'[1]2021年'!A:B,2,FALSE)</f>
        <v>6957</v>
      </c>
      <c r="F12" s="20">
        <f t="shared" si="3"/>
        <v>-0.10146922755479</v>
      </c>
      <c r="G12" s="21">
        <v>0.8</v>
      </c>
      <c r="H12" s="16">
        <f t="shared" si="4"/>
        <v>5617</v>
      </c>
      <c r="I12" s="16">
        <f t="shared" si="5"/>
        <v>4494</v>
      </c>
      <c r="J12" s="26">
        <f t="shared" si="1"/>
        <v>214</v>
      </c>
      <c r="K12" s="26">
        <v>130</v>
      </c>
      <c r="L12" s="26">
        <v>84</v>
      </c>
      <c r="M12" s="26">
        <f t="shared" si="2"/>
        <v>620</v>
      </c>
      <c r="N12" s="26">
        <v>370</v>
      </c>
      <c r="O12" s="26">
        <v>250</v>
      </c>
      <c r="P12" s="26">
        <v>1</v>
      </c>
      <c r="Q12" s="33">
        <f t="shared" si="6"/>
        <v>248</v>
      </c>
      <c r="R12" s="33">
        <f t="shared" si="8"/>
        <v>9</v>
      </c>
      <c r="S12" s="33">
        <f t="shared" si="7"/>
        <v>239</v>
      </c>
    </row>
    <row r="13" s="2" customFormat="true" ht="25" customHeight="true" spans="1:19">
      <c r="A13" s="16">
        <v>604005</v>
      </c>
      <c r="B13" s="17" t="s">
        <v>41</v>
      </c>
      <c r="C13" s="16">
        <f>VLOOKUP(B13,'[1]2019年'!A:B,2,FALSE)</f>
        <v>4124</v>
      </c>
      <c r="D13" s="16">
        <f>VLOOKUP(B13,'[1]2020年'!A:B,2,FALSE)</f>
        <v>3896</v>
      </c>
      <c r="E13" s="16">
        <f>VLOOKUP(B13,'[1]2021年'!A:B,2,FALSE)</f>
        <v>2909</v>
      </c>
      <c r="F13" s="20">
        <f t="shared" si="3"/>
        <v>-0.16012910326564</v>
      </c>
      <c r="G13" s="21">
        <v>0.8</v>
      </c>
      <c r="H13" s="16">
        <f t="shared" si="4"/>
        <v>2052</v>
      </c>
      <c r="I13" s="16">
        <f t="shared" si="5"/>
        <v>1642</v>
      </c>
      <c r="J13" s="26">
        <f t="shared" si="1"/>
        <v>214</v>
      </c>
      <c r="K13" s="26">
        <v>130</v>
      </c>
      <c r="L13" s="26">
        <v>84</v>
      </c>
      <c r="M13" s="26">
        <f t="shared" si="2"/>
        <v>620</v>
      </c>
      <c r="N13" s="26">
        <v>370</v>
      </c>
      <c r="O13" s="26">
        <v>250</v>
      </c>
      <c r="P13" s="26">
        <v>1</v>
      </c>
      <c r="Q13" s="33">
        <f t="shared" si="6"/>
        <v>96</v>
      </c>
      <c r="R13" s="33">
        <f t="shared" si="8"/>
        <v>9</v>
      </c>
      <c r="S13" s="33">
        <f t="shared" si="7"/>
        <v>87</v>
      </c>
    </row>
    <row r="14" s="2" customFormat="true" ht="25" customHeight="true" spans="1:19">
      <c r="A14" s="16">
        <v>604006</v>
      </c>
      <c r="B14" s="17" t="s">
        <v>42</v>
      </c>
      <c r="C14" s="16">
        <f>VLOOKUP(B14,'[1]2019年'!A:B,2,FALSE)</f>
        <v>23731</v>
      </c>
      <c r="D14" s="16">
        <f>VLOOKUP(B14,'[1]2020年'!A:B,2,FALSE)</f>
        <v>21250</v>
      </c>
      <c r="E14" s="16">
        <f>VLOOKUP(B14,'[1]2021年'!A:B,2,FALSE)</f>
        <v>18428</v>
      </c>
      <c r="F14" s="20">
        <f t="shared" si="3"/>
        <v>-0.118786621135973</v>
      </c>
      <c r="G14" s="21">
        <v>0.8</v>
      </c>
      <c r="H14" s="16">
        <f t="shared" si="4"/>
        <v>14310</v>
      </c>
      <c r="I14" s="16">
        <f t="shared" si="5"/>
        <v>11448</v>
      </c>
      <c r="J14" s="26">
        <f t="shared" si="1"/>
        <v>214</v>
      </c>
      <c r="K14" s="26">
        <v>130</v>
      </c>
      <c r="L14" s="26">
        <v>84</v>
      </c>
      <c r="M14" s="26">
        <f t="shared" si="2"/>
        <v>620</v>
      </c>
      <c r="N14" s="26">
        <v>370</v>
      </c>
      <c r="O14" s="26">
        <v>250</v>
      </c>
      <c r="P14" s="26">
        <v>1</v>
      </c>
      <c r="Q14" s="33">
        <f t="shared" si="6"/>
        <v>619</v>
      </c>
      <c r="R14" s="33">
        <f t="shared" si="8"/>
        <v>9</v>
      </c>
      <c r="S14" s="33">
        <f t="shared" si="7"/>
        <v>610</v>
      </c>
    </row>
    <row r="15" s="2" customFormat="true" ht="25" customHeight="true" spans="1:19">
      <c r="A15" s="16">
        <v>604007</v>
      </c>
      <c r="B15" s="17" t="s">
        <v>43</v>
      </c>
      <c r="C15" s="16">
        <f>VLOOKUP(B15,'[1]2019年'!A:B,2,FALSE)</f>
        <v>15372</v>
      </c>
      <c r="D15" s="16">
        <f>VLOOKUP(B15,'[1]2020年'!A:B,2,FALSE)</f>
        <v>13577</v>
      </c>
      <c r="E15" s="16">
        <f>VLOOKUP(B15,'[1]2021年'!A:B,2,FALSE)</f>
        <v>13430</v>
      </c>
      <c r="F15" s="20">
        <f t="shared" si="3"/>
        <v>-0.0652987608581597</v>
      </c>
      <c r="G15" s="21">
        <v>0.8</v>
      </c>
      <c r="H15" s="16">
        <f t="shared" si="4"/>
        <v>11733</v>
      </c>
      <c r="I15" s="16">
        <f t="shared" si="5"/>
        <v>9386</v>
      </c>
      <c r="J15" s="26">
        <f t="shared" si="1"/>
        <v>214</v>
      </c>
      <c r="K15" s="26">
        <v>130</v>
      </c>
      <c r="L15" s="26">
        <v>84</v>
      </c>
      <c r="M15" s="26">
        <f t="shared" si="2"/>
        <v>620</v>
      </c>
      <c r="N15" s="26">
        <v>370</v>
      </c>
      <c r="O15" s="26">
        <v>250</v>
      </c>
      <c r="P15" s="26">
        <v>1</v>
      </c>
      <c r="Q15" s="33">
        <f t="shared" si="6"/>
        <v>509</v>
      </c>
      <c r="R15" s="33">
        <f t="shared" si="8"/>
        <v>9</v>
      </c>
      <c r="S15" s="33">
        <f t="shared" si="7"/>
        <v>500</v>
      </c>
    </row>
    <row r="16" s="2" customFormat="true" ht="25" customHeight="true" spans="1:19">
      <c r="A16" s="16">
        <v>604008</v>
      </c>
      <c r="B16" s="17" t="s">
        <v>44</v>
      </c>
      <c r="C16" s="16">
        <f>VLOOKUP(B16,'[1]2019年'!A:B,2,FALSE)</f>
        <v>672</v>
      </c>
      <c r="D16" s="16">
        <f>VLOOKUP(B16,'[1]2020年'!A:B,2,FALSE)</f>
        <v>596</v>
      </c>
      <c r="E16" s="16">
        <f>VLOOKUP(B16,'[1]2021年'!A:B,2,FALSE)</f>
        <v>534</v>
      </c>
      <c r="F16" s="20">
        <f t="shared" si="3"/>
        <v>-0.108572573260808</v>
      </c>
      <c r="G16" s="21">
        <v>0.8</v>
      </c>
      <c r="H16" s="16">
        <f t="shared" si="4"/>
        <v>424</v>
      </c>
      <c r="I16" s="16">
        <f t="shared" si="5"/>
        <v>339</v>
      </c>
      <c r="J16" s="26">
        <f t="shared" si="1"/>
        <v>214</v>
      </c>
      <c r="K16" s="26">
        <v>130</v>
      </c>
      <c r="L16" s="26">
        <v>84</v>
      </c>
      <c r="M16" s="26">
        <f t="shared" si="2"/>
        <v>620</v>
      </c>
      <c r="N16" s="26">
        <v>370</v>
      </c>
      <c r="O16" s="26">
        <v>250</v>
      </c>
      <c r="P16" s="26">
        <v>1</v>
      </c>
      <c r="Q16" s="33">
        <f t="shared" si="6"/>
        <v>27</v>
      </c>
      <c r="R16" s="33">
        <f t="shared" si="8"/>
        <v>9</v>
      </c>
      <c r="S16" s="33">
        <f t="shared" si="7"/>
        <v>18</v>
      </c>
    </row>
    <row r="17" s="1" customFormat="true" ht="25" customHeight="true" spans="1:19">
      <c r="A17" s="14">
        <v>606</v>
      </c>
      <c r="B17" s="15" t="s">
        <v>45</v>
      </c>
      <c r="C17" s="14">
        <f>VLOOKUP(B17,'[1]2019年'!A:B,2,FALSE)</f>
        <v>30411</v>
      </c>
      <c r="D17" s="14">
        <f>VLOOKUP(B17,'[1]2020年'!A:B,2,FALSE)</f>
        <v>26856</v>
      </c>
      <c r="E17" s="14">
        <f>VLOOKUP(B17,'[1]2021年'!A:B,2,FALSE)</f>
        <v>22265</v>
      </c>
      <c r="F17" s="18">
        <f t="shared" si="3"/>
        <v>-0.144350306484087</v>
      </c>
      <c r="G17" s="19">
        <v>0.8</v>
      </c>
      <c r="H17" s="14">
        <f>SUM(H18:H28)</f>
        <v>16461</v>
      </c>
      <c r="I17" s="14">
        <f>SUM(I18:I28)</f>
        <v>13168</v>
      </c>
      <c r="J17" s="25">
        <f t="shared" si="1"/>
        <v>214</v>
      </c>
      <c r="K17" s="25">
        <v>130</v>
      </c>
      <c r="L17" s="25">
        <v>84</v>
      </c>
      <c r="M17" s="25">
        <f t="shared" si="2"/>
        <v>620</v>
      </c>
      <c r="N17" s="25">
        <v>370</v>
      </c>
      <c r="O17" s="25">
        <v>250</v>
      </c>
      <c r="P17" s="29">
        <f>SUM(P19:P28)</f>
        <v>10</v>
      </c>
      <c r="Q17" s="32">
        <f t="shared" si="6"/>
        <v>803</v>
      </c>
      <c r="R17" s="32">
        <f>SUM(R18:R28)</f>
        <v>102</v>
      </c>
      <c r="S17" s="32">
        <f>SUM(S18:S28)</f>
        <v>701</v>
      </c>
    </row>
    <row r="18" s="2" customFormat="true" ht="25" customHeight="true" spans="1:19">
      <c r="A18" s="16">
        <v>606001</v>
      </c>
      <c r="B18" s="17" t="s">
        <v>46</v>
      </c>
      <c r="C18" s="16"/>
      <c r="D18" s="16"/>
      <c r="E18" s="16"/>
      <c r="F18" s="20"/>
      <c r="G18" s="21"/>
      <c r="H18" s="16"/>
      <c r="I18" s="16"/>
      <c r="J18" s="26"/>
      <c r="K18" s="26"/>
      <c r="L18" s="26"/>
      <c r="M18" s="26"/>
      <c r="N18" s="26"/>
      <c r="O18" s="26"/>
      <c r="P18" s="30"/>
      <c r="Q18" s="33">
        <f t="shared" si="6"/>
        <v>12</v>
      </c>
      <c r="R18" s="33">
        <v>12</v>
      </c>
      <c r="S18" s="33"/>
    </row>
    <row r="19" s="2" customFormat="true" ht="25" customHeight="true" spans="1:19">
      <c r="A19" s="16">
        <v>606002</v>
      </c>
      <c r="B19" s="17" t="s">
        <v>47</v>
      </c>
      <c r="C19" s="16">
        <f>VLOOKUP(B19,'[1]2019年'!A:B,2,FALSE)</f>
        <v>3738</v>
      </c>
      <c r="D19" s="16">
        <f>VLOOKUP(B19,'[1]2020年'!A:B,2,FALSE)</f>
        <v>2699</v>
      </c>
      <c r="E19" s="16">
        <f>VLOOKUP(B19,'[1]2021年'!A:B,2,FALSE)</f>
        <v>2333</v>
      </c>
      <c r="F19" s="20">
        <f t="shared" ref="F19:F37" si="9">POWER(10,LOG10(E19/C19)/2)-1</f>
        <v>-0.209980664099389</v>
      </c>
      <c r="G19" s="21">
        <v>0.8</v>
      </c>
      <c r="H19" s="16">
        <f t="shared" ref="H19:H28" si="10">ROUND(E19*(1+F19)*(1+F19),0)</f>
        <v>1456</v>
      </c>
      <c r="I19" s="16">
        <f t="shared" ref="I19:I28" si="11">ROUND(H19*G19,0)</f>
        <v>1165</v>
      </c>
      <c r="J19" s="26">
        <f t="shared" si="1"/>
        <v>214</v>
      </c>
      <c r="K19" s="26">
        <v>130</v>
      </c>
      <c r="L19" s="26">
        <v>84</v>
      </c>
      <c r="M19" s="26">
        <f t="shared" si="2"/>
        <v>620</v>
      </c>
      <c r="N19" s="26">
        <v>370</v>
      </c>
      <c r="O19" s="26">
        <v>250</v>
      </c>
      <c r="P19" s="26">
        <v>1</v>
      </c>
      <c r="Q19" s="33">
        <f t="shared" si="6"/>
        <v>71</v>
      </c>
      <c r="R19" s="33">
        <f t="shared" ref="R19:R25" si="12">P19*9</f>
        <v>9</v>
      </c>
      <c r="S19" s="33">
        <f t="shared" si="7"/>
        <v>62</v>
      </c>
    </row>
    <row r="20" s="2" customFormat="true" ht="25" customHeight="true" spans="1:19">
      <c r="A20" s="16">
        <v>606003</v>
      </c>
      <c r="B20" s="17" t="s">
        <v>48</v>
      </c>
      <c r="C20" s="16">
        <f>VLOOKUP(B20,'[1]2019年'!A:B,2,FALSE)</f>
        <v>3556</v>
      </c>
      <c r="D20" s="16">
        <f>VLOOKUP(B20,'[1]2020年'!A:B,2,FALSE)</f>
        <v>3323</v>
      </c>
      <c r="E20" s="16">
        <f>VLOOKUP(B20,'[1]2021年'!A:B,2,FALSE)</f>
        <v>3046</v>
      </c>
      <c r="F20" s="20">
        <f t="shared" si="9"/>
        <v>-0.0744836968229198</v>
      </c>
      <c r="G20" s="21">
        <v>0.8</v>
      </c>
      <c r="H20" s="16">
        <f t="shared" si="10"/>
        <v>2609</v>
      </c>
      <c r="I20" s="16">
        <f t="shared" si="11"/>
        <v>2087</v>
      </c>
      <c r="J20" s="26">
        <f t="shared" si="1"/>
        <v>214</v>
      </c>
      <c r="K20" s="26">
        <v>130</v>
      </c>
      <c r="L20" s="26">
        <v>84</v>
      </c>
      <c r="M20" s="26">
        <f t="shared" si="2"/>
        <v>620</v>
      </c>
      <c r="N20" s="26">
        <v>370</v>
      </c>
      <c r="O20" s="26">
        <v>250</v>
      </c>
      <c r="P20" s="26">
        <v>1</v>
      </c>
      <c r="Q20" s="33">
        <f t="shared" si="6"/>
        <v>120</v>
      </c>
      <c r="R20" s="33">
        <f t="shared" si="12"/>
        <v>9</v>
      </c>
      <c r="S20" s="33">
        <f t="shared" si="7"/>
        <v>111</v>
      </c>
    </row>
    <row r="21" s="2" customFormat="true" ht="25" customHeight="true" spans="1:19">
      <c r="A21" s="16">
        <v>606004</v>
      </c>
      <c r="B21" s="17" t="s">
        <v>49</v>
      </c>
      <c r="C21" s="16">
        <f>VLOOKUP(B21,'[1]2019年'!A:B,2,FALSE)</f>
        <v>2748</v>
      </c>
      <c r="D21" s="16">
        <f>VLOOKUP(B21,'[1]2020年'!A:B,2,FALSE)</f>
        <v>2360</v>
      </c>
      <c r="E21" s="16">
        <f>VLOOKUP(B21,'[1]2021年'!A:B,2,FALSE)</f>
        <v>1838</v>
      </c>
      <c r="F21" s="20">
        <f t="shared" si="9"/>
        <v>-0.182167454315858</v>
      </c>
      <c r="G21" s="21">
        <v>0.8</v>
      </c>
      <c r="H21" s="16">
        <f t="shared" si="10"/>
        <v>1229</v>
      </c>
      <c r="I21" s="16">
        <f t="shared" si="11"/>
        <v>983</v>
      </c>
      <c r="J21" s="26">
        <f t="shared" si="1"/>
        <v>214</v>
      </c>
      <c r="K21" s="26">
        <v>130</v>
      </c>
      <c r="L21" s="26">
        <v>84</v>
      </c>
      <c r="M21" s="26">
        <f t="shared" si="2"/>
        <v>620</v>
      </c>
      <c r="N21" s="26">
        <v>370</v>
      </c>
      <c r="O21" s="26">
        <v>250</v>
      </c>
      <c r="P21" s="26">
        <v>1</v>
      </c>
      <c r="Q21" s="33">
        <f t="shared" si="6"/>
        <v>61</v>
      </c>
      <c r="R21" s="33">
        <f t="shared" si="12"/>
        <v>9</v>
      </c>
      <c r="S21" s="33">
        <f t="shared" si="7"/>
        <v>52</v>
      </c>
    </row>
    <row r="22" s="2" customFormat="true" ht="25" customHeight="true" spans="1:19">
      <c r="A22" s="16">
        <v>606005</v>
      </c>
      <c r="B22" s="17" t="s">
        <v>50</v>
      </c>
      <c r="C22" s="16">
        <f>VLOOKUP(B22,'[1]2019年'!A:B,2,FALSE)</f>
        <v>3773</v>
      </c>
      <c r="D22" s="16">
        <f>VLOOKUP(B22,'[1]2020年'!A:B,2,FALSE)</f>
        <v>3474</v>
      </c>
      <c r="E22" s="16">
        <f>VLOOKUP(B22,'[1]2021年'!A:B,2,FALSE)</f>
        <v>2788</v>
      </c>
      <c r="F22" s="20">
        <f t="shared" si="9"/>
        <v>-0.14038698540977</v>
      </c>
      <c r="G22" s="21">
        <v>0.8</v>
      </c>
      <c r="H22" s="16">
        <f t="shared" si="10"/>
        <v>2060</v>
      </c>
      <c r="I22" s="16">
        <f t="shared" si="11"/>
        <v>1648</v>
      </c>
      <c r="J22" s="26">
        <f t="shared" si="1"/>
        <v>214</v>
      </c>
      <c r="K22" s="26">
        <v>130</v>
      </c>
      <c r="L22" s="26">
        <v>84</v>
      </c>
      <c r="M22" s="26">
        <f t="shared" si="2"/>
        <v>620</v>
      </c>
      <c r="N22" s="26">
        <v>370</v>
      </c>
      <c r="O22" s="26">
        <v>250</v>
      </c>
      <c r="P22" s="26">
        <v>1</v>
      </c>
      <c r="Q22" s="33">
        <f t="shared" si="6"/>
        <v>97</v>
      </c>
      <c r="R22" s="33">
        <f t="shared" si="12"/>
        <v>9</v>
      </c>
      <c r="S22" s="33">
        <f t="shared" si="7"/>
        <v>88</v>
      </c>
    </row>
    <row r="23" s="2" customFormat="true" ht="25" customHeight="true" spans="1:19">
      <c r="A23" s="16">
        <v>606006</v>
      </c>
      <c r="B23" s="17" t="s">
        <v>51</v>
      </c>
      <c r="C23" s="16">
        <f>VLOOKUP(B23,'[1]2019年'!A:B,2,FALSE)</f>
        <v>3834</v>
      </c>
      <c r="D23" s="16">
        <f>VLOOKUP(B23,'[1]2020年'!A:B,2,FALSE)</f>
        <v>3314</v>
      </c>
      <c r="E23" s="16">
        <f>VLOOKUP(B23,'[1]2021年'!A:B,2,FALSE)</f>
        <v>2755</v>
      </c>
      <c r="F23" s="20">
        <f t="shared" si="9"/>
        <v>-0.152314513891257</v>
      </c>
      <c r="G23" s="21">
        <v>0.8</v>
      </c>
      <c r="H23" s="16">
        <f t="shared" si="10"/>
        <v>1980</v>
      </c>
      <c r="I23" s="16">
        <f t="shared" si="11"/>
        <v>1584</v>
      </c>
      <c r="J23" s="26">
        <f t="shared" si="1"/>
        <v>214</v>
      </c>
      <c r="K23" s="26">
        <v>130</v>
      </c>
      <c r="L23" s="26">
        <v>84</v>
      </c>
      <c r="M23" s="26">
        <f t="shared" si="2"/>
        <v>620</v>
      </c>
      <c r="N23" s="26">
        <v>370</v>
      </c>
      <c r="O23" s="26">
        <v>250</v>
      </c>
      <c r="P23" s="26">
        <v>1</v>
      </c>
      <c r="Q23" s="33">
        <f t="shared" si="6"/>
        <v>93</v>
      </c>
      <c r="R23" s="33">
        <f t="shared" si="12"/>
        <v>9</v>
      </c>
      <c r="S23" s="33">
        <f t="shared" si="7"/>
        <v>84</v>
      </c>
    </row>
    <row r="24" s="2" customFormat="true" ht="25" customHeight="true" spans="1:19">
      <c r="A24" s="16">
        <v>606007</v>
      </c>
      <c r="B24" s="17" t="s">
        <v>52</v>
      </c>
      <c r="C24" s="16">
        <f>VLOOKUP(B24,'[1]2019年'!A:B,2,FALSE)</f>
        <v>1676</v>
      </c>
      <c r="D24" s="16">
        <f>VLOOKUP(B24,'[1]2020年'!A:B,2,FALSE)</f>
        <v>1638</v>
      </c>
      <c r="E24" s="16">
        <f>VLOOKUP(B24,'[1]2021年'!A:B,2,FALSE)</f>
        <v>1462</v>
      </c>
      <c r="F24" s="20">
        <f t="shared" si="9"/>
        <v>-0.0660219297009578</v>
      </c>
      <c r="G24" s="21">
        <v>0.8</v>
      </c>
      <c r="H24" s="16">
        <f t="shared" si="10"/>
        <v>1275</v>
      </c>
      <c r="I24" s="16">
        <f t="shared" si="11"/>
        <v>1020</v>
      </c>
      <c r="J24" s="26">
        <f t="shared" si="1"/>
        <v>214</v>
      </c>
      <c r="K24" s="26">
        <v>130</v>
      </c>
      <c r="L24" s="26">
        <v>84</v>
      </c>
      <c r="M24" s="26">
        <f t="shared" si="2"/>
        <v>620</v>
      </c>
      <c r="N24" s="26">
        <v>370</v>
      </c>
      <c r="O24" s="26">
        <v>250</v>
      </c>
      <c r="P24" s="26">
        <v>1</v>
      </c>
      <c r="Q24" s="33">
        <f t="shared" si="6"/>
        <v>63</v>
      </c>
      <c r="R24" s="33">
        <f t="shared" si="12"/>
        <v>9</v>
      </c>
      <c r="S24" s="33">
        <f t="shared" si="7"/>
        <v>54</v>
      </c>
    </row>
    <row r="25" s="2" customFormat="true" ht="25" customHeight="true" spans="1:19">
      <c r="A25" s="16">
        <v>606008</v>
      </c>
      <c r="B25" s="17" t="s">
        <v>53</v>
      </c>
      <c r="C25" s="16">
        <f>VLOOKUP(B25,'[1]2019年'!A:B,2,FALSE)</f>
        <v>2322</v>
      </c>
      <c r="D25" s="16">
        <f>VLOOKUP(B25,'[1]2020年'!A:B,2,FALSE)</f>
        <v>2053</v>
      </c>
      <c r="E25" s="16">
        <f>VLOOKUP(B25,'[1]2021年'!A:B,2,FALSE)</f>
        <v>1692</v>
      </c>
      <c r="F25" s="20">
        <f t="shared" si="9"/>
        <v>-0.146371175192265</v>
      </c>
      <c r="G25" s="21">
        <v>0.8</v>
      </c>
      <c r="H25" s="16">
        <f t="shared" si="10"/>
        <v>1233</v>
      </c>
      <c r="I25" s="16">
        <f t="shared" si="11"/>
        <v>986</v>
      </c>
      <c r="J25" s="26">
        <f t="shared" si="1"/>
        <v>214</v>
      </c>
      <c r="K25" s="26">
        <v>130</v>
      </c>
      <c r="L25" s="26">
        <v>84</v>
      </c>
      <c r="M25" s="26">
        <f t="shared" si="2"/>
        <v>620</v>
      </c>
      <c r="N25" s="26">
        <v>370</v>
      </c>
      <c r="O25" s="26">
        <v>250</v>
      </c>
      <c r="P25" s="26">
        <v>1</v>
      </c>
      <c r="Q25" s="33">
        <f t="shared" si="6"/>
        <v>62</v>
      </c>
      <c r="R25" s="33">
        <f t="shared" si="12"/>
        <v>9</v>
      </c>
      <c r="S25" s="33">
        <f t="shared" si="7"/>
        <v>53</v>
      </c>
    </row>
    <row r="26" s="2" customFormat="true" ht="25" customHeight="true" spans="1:19">
      <c r="A26" s="16">
        <v>606009</v>
      </c>
      <c r="B26" s="17" t="s">
        <v>54</v>
      </c>
      <c r="C26" s="16">
        <f>VLOOKUP(B26,'[1]2019年'!A:B,2,FALSE)</f>
        <v>4525</v>
      </c>
      <c r="D26" s="16">
        <f>VLOOKUP(B26,'[1]2020年'!A:B,2,FALSE)</f>
        <v>4336</v>
      </c>
      <c r="E26" s="16">
        <f>VLOOKUP(B26,'[1]2021年'!A:B,2,FALSE)</f>
        <v>3315</v>
      </c>
      <c r="F26" s="20">
        <f t="shared" si="9"/>
        <v>-0.144081379404051</v>
      </c>
      <c r="G26" s="21">
        <v>0.8</v>
      </c>
      <c r="H26" s="16">
        <f t="shared" si="10"/>
        <v>2429</v>
      </c>
      <c r="I26" s="16">
        <f t="shared" si="11"/>
        <v>1943</v>
      </c>
      <c r="J26" s="26">
        <f t="shared" si="1"/>
        <v>214</v>
      </c>
      <c r="K26" s="26">
        <v>130</v>
      </c>
      <c r="L26" s="26">
        <v>84</v>
      </c>
      <c r="M26" s="26">
        <f t="shared" si="2"/>
        <v>620</v>
      </c>
      <c r="N26" s="26">
        <v>370</v>
      </c>
      <c r="O26" s="26">
        <v>250</v>
      </c>
      <c r="P26" s="26">
        <v>1</v>
      </c>
      <c r="Q26" s="33">
        <f t="shared" si="6"/>
        <v>112</v>
      </c>
      <c r="R26" s="33">
        <f t="shared" ref="R26:R36" si="13">P26*9</f>
        <v>9</v>
      </c>
      <c r="S26" s="33">
        <f t="shared" si="7"/>
        <v>103</v>
      </c>
    </row>
    <row r="27" s="2" customFormat="true" ht="25" customHeight="true" spans="1:19">
      <c r="A27" s="16">
        <v>606010</v>
      </c>
      <c r="B27" s="17" t="s">
        <v>55</v>
      </c>
      <c r="C27" s="16">
        <f>VLOOKUP(B27,'[1]2019年'!A:B,2,FALSE)</f>
        <v>1892</v>
      </c>
      <c r="D27" s="16">
        <f>VLOOKUP(B27,'[1]2020年'!A:B,2,FALSE)</f>
        <v>1729</v>
      </c>
      <c r="E27" s="16">
        <f>VLOOKUP(B27,'[1]2021年'!A:B,2,FALSE)</f>
        <v>1483</v>
      </c>
      <c r="F27" s="20">
        <f t="shared" si="9"/>
        <v>-0.114660156506101</v>
      </c>
      <c r="G27" s="21">
        <v>0.8</v>
      </c>
      <c r="H27" s="16">
        <f t="shared" si="10"/>
        <v>1162</v>
      </c>
      <c r="I27" s="16">
        <f t="shared" si="11"/>
        <v>930</v>
      </c>
      <c r="J27" s="26">
        <f t="shared" si="1"/>
        <v>214</v>
      </c>
      <c r="K27" s="26">
        <v>130</v>
      </c>
      <c r="L27" s="26">
        <v>84</v>
      </c>
      <c r="M27" s="26">
        <f t="shared" si="2"/>
        <v>620</v>
      </c>
      <c r="N27" s="26">
        <v>370</v>
      </c>
      <c r="O27" s="26">
        <v>250</v>
      </c>
      <c r="P27" s="26">
        <v>1</v>
      </c>
      <c r="Q27" s="33">
        <f t="shared" si="6"/>
        <v>59</v>
      </c>
      <c r="R27" s="33">
        <f t="shared" si="13"/>
        <v>9</v>
      </c>
      <c r="S27" s="33">
        <f t="shared" si="7"/>
        <v>50</v>
      </c>
    </row>
    <row r="28" s="2" customFormat="true" ht="25" customHeight="true" spans="1:19">
      <c r="A28" s="16">
        <v>606011</v>
      </c>
      <c r="B28" s="17" t="s">
        <v>56</v>
      </c>
      <c r="C28" s="16">
        <f>VLOOKUP(B28,'[1]2019年'!A:B,2,FALSE)</f>
        <v>2347</v>
      </c>
      <c r="D28" s="16">
        <f>VLOOKUP(B28,'[1]2020年'!A:B,2,FALSE)</f>
        <v>1930</v>
      </c>
      <c r="E28" s="16">
        <f>VLOOKUP(B28,'[1]2021年'!A:B,2,FALSE)</f>
        <v>1553</v>
      </c>
      <c r="F28" s="20">
        <f t="shared" si="9"/>
        <v>-0.18655314749569</v>
      </c>
      <c r="G28" s="21">
        <v>0.8</v>
      </c>
      <c r="H28" s="16">
        <f t="shared" si="10"/>
        <v>1028</v>
      </c>
      <c r="I28" s="16">
        <f t="shared" si="11"/>
        <v>822</v>
      </c>
      <c r="J28" s="26">
        <f t="shared" si="1"/>
        <v>214</v>
      </c>
      <c r="K28" s="26">
        <v>130</v>
      </c>
      <c r="L28" s="26">
        <v>84</v>
      </c>
      <c r="M28" s="26">
        <f t="shared" si="2"/>
        <v>620</v>
      </c>
      <c r="N28" s="26">
        <v>370</v>
      </c>
      <c r="O28" s="26">
        <v>250</v>
      </c>
      <c r="P28" s="26">
        <v>1</v>
      </c>
      <c r="Q28" s="33">
        <f t="shared" si="6"/>
        <v>53</v>
      </c>
      <c r="R28" s="33">
        <f t="shared" si="13"/>
        <v>9</v>
      </c>
      <c r="S28" s="33">
        <f t="shared" si="7"/>
        <v>44</v>
      </c>
    </row>
    <row r="29" s="1" customFormat="true" ht="25" customHeight="true" spans="1:19">
      <c r="A29" s="14">
        <v>607</v>
      </c>
      <c r="B29" s="15" t="s">
        <v>57</v>
      </c>
      <c r="C29" s="14">
        <f>VLOOKUP(B29,'[1]2019年'!A:B,2,FALSE)</f>
        <v>31574</v>
      </c>
      <c r="D29" s="14">
        <f>VLOOKUP(B29,'[1]2020年'!A:B,2,FALSE)</f>
        <v>28246</v>
      </c>
      <c r="E29" s="14">
        <f>VLOOKUP(B29,'[1]2021年'!A:B,2,FALSE)</f>
        <v>23458</v>
      </c>
      <c r="F29" s="18">
        <f t="shared" si="9"/>
        <v>-0.138052749498856</v>
      </c>
      <c r="G29" s="19">
        <v>0.8</v>
      </c>
      <c r="H29" s="14">
        <f>SUM(H30:H36)</f>
        <v>17594</v>
      </c>
      <c r="I29" s="14">
        <f>SUM(I30:I36)</f>
        <v>14076</v>
      </c>
      <c r="J29" s="25">
        <f t="shared" si="1"/>
        <v>214</v>
      </c>
      <c r="K29" s="25">
        <v>130</v>
      </c>
      <c r="L29" s="25">
        <v>84</v>
      </c>
      <c r="M29" s="25">
        <f t="shared" si="2"/>
        <v>620</v>
      </c>
      <c r="N29" s="25">
        <v>370</v>
      </c>
      <c r="O29" s="25">
        <v>250</v>
      </c>
      <c r="P29" s="29">
        <f>SUM(P31:P36)</f>
        <v>6</v>
      </c>
      <c r="Q29" s="32">
        <f t="shared" si="6"/>
        <v>815</v>
      </c>
      <c r="R29" s="32">
        <f>SUM(R30:R36)</f>
        <v>66</v>
      </c>
      <c r="S29" s="32">
        <f>SUM(S30:S36)</f>
        <v>749</v>
      </c>
    </row>
    <row r="30" s="2" customFormat="true" ht="25" customHeight="true" spans="1:19">
      <c r="A30" s="16">
        <v>607001</v>
      </c>
      <c r="B30" s="17" t="s">
        <v>58</v>
      </c>
      <c r="C30" s="16">
        <f>VLOOKUP(B30,'[1]2019年'!A:B,2,FALSE)</f>
        <v>1068</v>
      </c>
      <c r="D30" s="16">
        <f>VLOOKUP(B30,'[1]2020年'!A:B,2,FALSE)</f>
        <v>1042</v>
      </c>
      <c r="E30" s="16">
        <f>VLOOKUP(B30,'[1]2021年'!A:B,2,FALSE)</f>
        <v>1013</v>
      </c>
      <c r="F30" s="20">
        <f t="shared" si="9"/>
        <v>-0.0260893918540696</v>
      </c>
      <c r="G30" s="21">
        <v>0.8</v>
      </c>
      <c r="H30" s="16">
        <f t="shared" ref="H30:H36" si="14">ROUND(E30*(1+F30)*(1+F30),0)</f>
        <v>961</v>
      </c>
      <c r="I30" s="16">
        <f t="shared" ref="I30:I36" si="15">ROUND(H30*G30,0)</f>
        <v>769</v>
      </c>
      <c r="J30" s="26">
        <f t="shared" si="1"/>
        <v>214</v>
      </c>
      <c r="K30" s="26">
        <v>130</v>
      </c>
      <c r="L30" s="26">
        <v>84</v>
      </c>
      <c r="M30" s="26">
        <f t="shared" si="2"/>
        <v>620</v>
      </c>
      <c r="N30" s="26">
        <v>370</v>
      </c>
      <c r="O30" s="26">
        <v>250</v>
      </c>
      <c r="P30" s="30">
        <v>0</v>
      </c>
      <c r="Q30" s="33">
        <f t="shared" si="6"/>
        <v>53</v>
      </c>
      <c r="R30" s="33">
        <v>12</v>
      </c>
      <c r="S30" s="33">
        <f t="shared" si="7"/>
        <v>41</v>
      </c>
    </row>
    <row r="31" s="2" customFormat="true" ht="25" customHeight="true" spans="1:19">
      <c r="A31" s="16">
        <v>607002</v>
      </c>
      <c r="B31" s="17" t="s">
        <v>59</v>
      </c>
      <c r="C31" s="16">
        <f>VLOOKUP(B31,'[1]2019年'!A:B,2,FALSE)</f>
        <v>8016</v>
      </c>
      <c r="D31" s="16">
        <f>VLOOKUP(B31,'[1]2020年'!A:B,2,FALSE)</f>
        <v>6283</v>
      </c>
      <c r="E31" s="16">
        <f>VLOOKUP(B31,'[1]2021年'!A:B,2,FALSE)</f>
        <v>5621</v>
      </c>
      <c r="F31" s="20">
        <f t="shared" si="9"/>
        <v>-0.162609675903632</v>
      </c>
      <c r="G31" s="21">
        <v>0.8</v>
      </c>
      <c r="H31" s="16">
        <f t="shared" si="14"/>
        <v>3942</v>
      </c>
      <c r="I31" s="16">
        <f t="shared" si="15"/>
        <v>3154</v>
      </c>
      <c r="J31" s="26">
        <f t="shared" si="1"/>
        <v>214</v>
      </c>
      <c r="K31" s="26">
        <v>130</v>
      </c>
      <c r="L31" s="26">
        <v>84</v>
      </c>
      <c r="M31" s="26">
        <f t="shared" si="2"/>
        <v>620</v>
      </c>
      <c r="N31" s="26">
        <v>370</v>
      </c>
      <c r="O31" s="26">
        <v>250</v>
      </c>
      <c r="P31" s="26">
        <v>1</v>
      </c>
      <c r="Q31" s="33">
        <f t="shared" si="6"/>
        <v>177</v>
      </c>
      <c r="R31" s="33">
        <f t="shared" si="13"/>
        <v>9</v>
      </c>
      <c r="S31" s="33">
        <f t="shared" si="7"/>
        <v>168</v>
      </c>
    </row>
    <row r="32" s="2" customFormat="true" ht="25" customHeight="true" spans="1:19">
      <c r="A32" s="16">
        <v>607003</v>
      </c>
      <c r="B32" s="17" t="s">
        <v>60</v>
      </c>
      <c r="C32" s="16">
        <f>VLOOKUP(B32,'[1]2019年'!A:B,2,FALSE)</f>
        <v>2523</v>
      </c>
      <c r="D32" s="16">
        <f>VLOOKUP(B32,'[1]2020年'!A:B,2,FALSE)</f>
        <v>2427</v>
      </c>
      <c r="E32" s="16">
        <f>VLOOKUP(B32,'[1]2021年'!A:B,2,FALSE)</f>
        <v>2244</v>
      </c>
      <c r="F32" s="20">
        <f t="shared" si="9"/>
        <v>-0.0569107357808729</v>
      </c>
      <c r="G32" s="21">
        <v>0.8</v>
      </c>
      <c r="H32" s="16">
        <f t="shared" si="14"/>
        <v>1996</v>
      </c>
      <c r="I32" s="16">
        <f t="shared" si="15"/>
        <v>1597</v>
      </c>
      <c r="J32" s="26">
        <f t="shared" si="1"/>
        <v>214</v>
      </c>
      <c r="K32" s="26">
        <v>130</v>
      </c>
      <c r="L32" s="26">
        <v>84</v>
      </c>
      <c r="M32" s="26">
        <f t="shared" si="2"/>
        <v>620</v>
      </c>
      <c r="N32" s="26">
        <v>370</v>
      </c>
      <c r="O32" s="26">
        <v>250</v>
      </c>
      <c r="P32" s="26">
        <v>1</v>
      </c>
      <c r="Q32" s="33">
        <f t="shared" si="6"/>
        <v>94</v>
      </c>
      <c r="R32" s="33">
        <f t="shared" si="13"/>
        <v>9</v>
      </c>
      <c r="S32" s="33">
        <f t="shared" si="7"/>
        <v>85</v>
      </c>
    </row>
    <row r="33" s="2" customFormat="true" ht="25" customHeight="true" spans="1:19">
      <c r="A33" s="16">
        <v>607004</v>
      </c>
      <c r="B33" s="17" t="s">
        <v>61</v>
      </c>
      <c r="C33" s="16">
        <f>VLOOKUP(B33,'[1]2019年'!A:B,2,FALSE)</f>
        <v>3922</v>
      </c>
      <c r="D33" s="16">
        <f>VLOOKUP(B33,'[1]2020年'!A:B,2,FALSE)</f>
        <v>3940</v>
      </c>
      <c r="E33" s="16">
        <f>VLOOKUP(B33,'[1]2021年'!A:B,2,FALSE)</f>
        <v>2990</v>
      </c>
      <c r="F33" s="20">
        <f t="shared" si="9"/>
        <v>-0.126864191706336</v>
      </c>
      <c r="G33" s="21">
        <v>0.8</v>
      </c>
      <c r="H33" s="16">
        <f t="shared" si="14"/>
        <v>2279</v>
      </c>
      <c r="I33" s="16">
        <f t="shared" si="15"/>
        <v>1823</v>
      </c>
      <c r="J33" s="26">
        <f t="shared" si="1"/>
        <v>214</v>
      </c>
      <c r="K33" s="26">
        <v>130</v>
      </c>
      <c r="L33" s="26">
        <v>84</v>
      </c>
      <c r="M33" s="26">
        <f t="shared" si="2"/>
        <v>620</v>
      </c>
      <c r="N33" s="26">
        <v>370</v>
      </c>
      <c r="O33" s="26">
        <v>250</v>
      </c>
      <c r="P33" s="26">
        <v>1</v>
      </c>
      <c r="Q33" s="33">
        <f t="shared" si="6"/>
        <v>106</v>
      </c>
      <c r="R33" s="33">
        <f t="shared" si="13"/>
        <v>9</v>
      </c>
      <c r="S33" s="33">
        <f t="shared" si="7"/>
        <v>97</v>
      </c>
    </row>
    <row r="34" s="2" customFormat="true" ht="25" customHeight="true" spans="1:19">
      <c r="A34" s="16">
        <v>607005</v>
      </c>
      <c r="B34" s="17" t="s">
        <v>62</v>
      </c>
      <c r="C34" s="16">
        <f>VLOOKUP(B34,'[1]2019年'!A:B,2,FALSE)</f>
        <v>6793</v>
      </c>
      <c r="D34" s="16">
        <f>VLOOKUP(B34,'[1]2020年'!A:B,2,FALSE)</f>
        <v>5780</v>
      </c>
      <c r="E34" s="16">
        <f>VLOOKUP(B34,'[1]2021年'!A:B,2,FALSE)</f>
        <v>4605</v>
      </c>
      <c r="F34" s="20">
        <f t="shared" si="9"/>
        <v>-0.176650909745933</v>
      </c>
      <c r="G34" s="21">
        <v>0.8</v>
      </c>
      <c r="H34" s="16">
        <f t="shared" si="14"/>
        <v>3122</v>
      </c>
      <c r="I34" s="16">
        <f t="shared" si="15"/>
        <v>2498</v>
      </c>
      <c r="J34" s="26">
        <f t="shared" si="1"/>
        <v>214</v>
      </c>
      <c r="K34" s="26">
        <v>130</v>
      </c>
      <c r="L34" s="26">
        <v>84</v>
      </c>
      <c r="M34" s="26">
        <f t="shared" si="2"/>
        <v>620</v>
      </c>
      <c r="N34" s="26">
        <v>370</v>
      </c>
      <c r="O34" s="26">
        <v>250</v>
      </c>
      <c r="P34" s="26">
        <v>1</v>
      </c>
      <c r="Q34" s="33">
        <f t="shared" si="6"/>
        <v>142</v>
      </c>
      <c r="R34" s="33">
        <f t="shared" si="13"/>
        <v>9</v>
      </c>
      <c r="S34" s="33">
        <f t="shared" si="7"/>
        <v>133</v>
      </c>
    </row>
    <row r="35" s="2" customFormat="true" ht="25" customHeight="true" spans="1:19">
      <c r="A35" s="16">
        <v>607006</v>
      </c>
      <c r="B35" s="17" t="s">
        <v>63</v>
      </c>
      <c r="C35" s="16">
        <f>VLOOKUP(B35,'[1]2019年'!A:B,2,FALSE)</f>
        <v>6000</v>
      </c>
      <c r="D35" s="16">
        <f>VLOOKUP(B35,'[1]2020年'!A:B,2,FALSE)</f>
        <v>6066</v>
      </c>
      <c r="E35" s="16">
        <f>VLOOKUP(B35,'[1]2021年'!A:B,2,FALSE)</f>
        <v>4738</v>
      </c>
      <c r="F35" s="20">
        <f t="shared" si="9"/>
        <v>-0.111368092702796</v>
      </c>
      <c r="G35" s="21">
        <v>0.8</v>
      </c>
      <c r="H35" s="16">
        <f t="shared" si="14"/>
        <v>3741</v>
      </c>
      <c r="I35" s="16">
        <f t="shared" si="15"/>
        <v>2993</v>
      </c>
      <c r="J35" s="26">
        <f t="shared" si="1"/>
        <v>214</v>
      </c>
      <c r="K35" s="26">
        <v>130</v>
      </c>
      <c r="L35" s="26">
        <v>84</v>
      </c>
      <c r="M35" s="26">
        <f t="shared" si="2"/>
        <v>620</v>
      </c>
      <c r="N35" s="26">
        <v>370</v>
      </c>
      <c r="O35" s="26">
        <v>250</v>
      </c>
      <c r="P35" s="26">
        <v>1</v>
      </c>
      <c r="Q35" s="33">
        <f t="shared" si="6"/>
        <v>168</v>
      </c>
      <c r="R35" s="33">
        <f t="shared" si="13"/>
        <v>9</v>
      </c>
      <c r="S35" s="33">
        <f t="shared" si="7"/>
        <v>159</v>
      </c>
    </row>
    <row r="36" s="2" customFormat="true" ht="25" customHeight="true" spans="1:19">
      <c r="A36" s="16">
        <v>607007</v>
      </c>
      <c r="B36" s="17" t="s">
        <v>64</v>
      </c>
      <c r="C36" s="16">
        <f>VLOOKUP(B36,'[1]2019年'!A:B,2,FALSE)</f>
        <v>3252</v>
      </c>
      <c r="D36" s="16">
        <f>VLOOKUP(B36,'[1]2020年'!A:B,2,FALSE)</f>
        <v>2708</v>
      </c>
      <c r="E36" s="16">
        <f>VLOOKUP(B36,'[1]2021年'!A:B,2,FALSE)</f>
        <v>2247</v>
      </c>
      <c r="F36" s="20">
        <f t="shared" si="9"/>
        <v>-0.168760317601418</v>
      </c>
      <c r="G36" s="21">
        <v>0.8</v>
      </c>
      <c r="H36" s="16">
        <f t="shared" si="14"/>
        <v>1553</v>
      </c>
      <c r="I36" s="16">
        <f t="shared" si="15"/>
        <v>1242</v>
      </c>
      <c r="J36" s="26">
        <f t="shared" si="1"/>
        <v>214</v>
      </c>
      <c r="K36" s="26">
        <v>130</v>
      </c>
      <c r="L36" s="26">
        <v>84</v>
      </c>
      <c r="M36" s="26">
        <f t="shared" si="2"/>
        <v>620</v>
      </c>
      <c r="N36" s="26">
        <v>370</v>
      </c>
      <c r="O36" s="26">
        <v>250</v>
      </c>
      <c r="P36" s="26">
        <v>1</v>
      </c>
      <c r="Q36" s="33">
        <f t="shared" si="6"/>
        <v>75</v>
      </c>
      <c r="R36" s="33">
        <f t="shared" si="13"/>
        <v>9</v>
      </c>
      <c r="S36" s="33">
        <f t="shared" si="7"/>
        <v>66</v>
      </c>
    </row>
    <row r="37" s="1" customFormat="true" ht="25" customHeight="true" spans="1:19">
      <c r="A37" s="14">
        <v>608</v>
      </c>
      <c r="B37" s="15" t="s">
        <v>65</v>
      </c>
      <c r="C37" s="14">
        <f>VLOOKUP(B37,'[1]2019年'!A:B,2,FALSE)</f>
        <v>50235</v>
      </c>
      <c r="D37" s="14">
        <f>VLOOKUP(B37,'[1]2020年'!A:B,2,FALSE)</f>
        <v>45028</v>
      </c>
      <c r="E37" s="14">
        <f>VLOOKUP(B37,'[1]2021年'!A:B,2,FALSE)</f>
        <v>36076</v>
      </c>
      <c r="F37" s="18">
        <f t="shared" si="9"/>
        <v>-0.152565802072597</v>
      </c>
      <c r="G37" s="19">
        <v>0.8</v>
      </c>
      <c r="H37" s="14">
        <f>SUM(H38:H46)</f>
        <v>25992</v>
      </c>
      <c r="I37" s="14">
        <f>SUM(I38:I46)</f>
        <v>20794</v>
      </c>
      <c r="J37" s="25">
        <f t="shared" si="1"/>
        <v>214</v>
      </c>
      <c r="K37" s="25">
        <v>130</v>
      </c>
      <c r="L37" s="25">
        <v>84</v>
      </c>
      <c r="M37" s="25">
        <f t="shared" si="2"/>
        <v>620</v>
      </c>
      <c r="N37" s="25">
        <v>370</v>
      </c>
      <c r="O37" s="25">
        <v>250</v>
      </c>
      <c r="P37" s="29">
        <f>SUM(P39:P46)</f>
        <v>8</v>
      </c>
      <c r="Q37" s="32">
        <f t="shared" si="6"/>
        <v>1193</v>
      </c>
      <c r="R37" s="32">
        <f>SUM(R38:R46)</f>
        <v>84</v>
      </c>
      <c r="S37" s="32">
        <f>SUM(S38:S46)</f>
        <v>1109</v>
      </c>
    </row>
    <row r="38" s="2" customFormat="true" ht="25" customHeight="true" spans="1:19">
      <c r="A38" s="16">
        <v>608001</v>
      </c>
      <c r="B38" s="17" t="s">
        <v>66</v>
      </c>
      <c r="C38" s="16"/>
      <c r="D38" s="16"/>
      <c r="E38" s="16"/>
      <c r="F38" s="20"/>
      <c r="G38" s="21"/>
      <c r="H38" s="16"/>
      <c r="I38" s="16"/>
      <c r="J38" s="26"/>
      <c r="K38" s="26"/>
      <c r="L38" s="26"/>
      <c r="M38" s="26"/>
      <c r="N38" s="26"/>
      <c r="O38" s="26"/>
      <c r="P38" s="30"/>
      <c r="Q38" s="33">
        <f t="shared" si="6"/>
        <v>12</v>
      </c>
      <c r="R38" s="33">
        <v>12</v>
      </c>
      <c r="S38" s="33"/>
    </row>
    <row r="39" s="2" customFormat="true" ht="25" customHeight="true" spans="1:19">
      <c r="A39" s="16">
        <v>608002</v>
      </c>
      <c r="B39" s="17" t="s">
        <v>67</v>
      </c>
      <c r="C39" s="16">
        <f>VLOOKUP(B39,'[1]2019年'!A:B,2,FALSE)</f>
        <v>4394</v>
      </c>
      <c r="D39" s="16">
        <f>VLOOKUP(B39,'[1]2020年'!A:B,2,FALSE)</f>
        <v>3927</v>
      </c>
      <c r="E39" s="16">
        <f>VLOOKUP(B39,'[1]2021年'!A:B,2,FALSE)</f>
        <v>3490</v>
      </c>
      <c r="F39" s="20">
        <f t="shared" ref="F39:F60" si="16">POWER(10,LOG10(E39/C39)/2)-1</f>
        <v>-0.108784590185436</v>
      </c>
      <c r="G39" s="21">
        <v>0.8</v>
      </c>
      <c r="H39" s="16">
        <f t="shared" ref="H39:H46" si="17">ROUND(E39*(1+F39)*(1+F39),0)</f>
        <v>2772</v>
      </c>
      <c r="I39" s="16">
        <f t="shared" ref="I39:I46" si="18">ROUND(H39*G39,0)</f>
        <v>2218</v>
      </c>
      <c r="J39" s="26">
        <f t="shared" si="1"/>
        <v>214</v>
      </c>
      <c r="K39" s="26">
        <v>130</v>
      </c>
      <c r="L39" s="26">
        <v>84</v>
      </c>
      <c r="M39" s="26">
        <f t="shared" si="2"/>
        <v>620</v>
      </c>
      <c r="N39" s="26">
        <v>370</v>
      </c>
      <c r="O39" s="26">
        <v>250</v>
      </c>
      <c r="P39" s="26">
        <v>1</v>
      </c>
      <c r="Q39" s="33">
        <f t="shared" si="6"/>
        <v>127</v>
      </c>
      <c r="R39" s="33">
        <f t="shared" ref="R39:R46" si="19">P39*9</f>
        <v>9</v>
      </c>
      <c r="S39" s="33">
        <f t="shared" si="7"/>
        <v>118</v>
      </c>
    </row>
    <row r="40" s="2" customFormat="true" ht="25" customHeight="true" spans="1:19">
      <c r="A40" s="16">
        <v>608003</v>
      </c>
      <c r="B40" s="17" t="s">
        <v>68</v>
      </c>
      <c r="C40" s="16">
        <f>VLOOKUP(B40,'[1]2019年'!A:B,2,FALSE)</f>
        <v>10132</v>
      </c>
      <c r="D40" s="16">
        <f>VLOOKUP(B40,'[1]2020年'!A:B,2,FALSE)</f>
        <v>8963</v>
      </c>
      <c r="E40" s="16">
        <f>VLOOKUP(B40,'[1]2021年'!A:B,2,FALSE)</f>
        <v>7053</v>
      </c>
      <c r="F40" s="20">
        <f t="shared" si="16"/>
        <v>-0.165667134509124</v>
      </c>
      <c r="G40" s="21">
        <v>0.8</v>
      </c>
      <c r="H40" s="16">
        <f t="shared" si="17"/>
        <v>4910</v>
      </c>
      <c r="I40" s="16">
        <f t="shared" si="18"/>
        <v>3928</v>
      </c>
      <c r="J40" s="26">
        <f t="shared" si="1"/>
        <v>214</v>
      </c>
      <c r="K40" s="26">
        <v>130</v>
      </c>
      <c r="L40" s="26">
        <v>84</v>
      </c>
      <c r="M40" s="26">
        <f t="shared" si="2"/>
        <v>620</v>
      </c>
      <c r="N40" s="26">
        <v>370</v>
      </c>
      <c r="O40" s="26">
        <v>250</v>
      </c>
      <c r="P40" s="26">
        <v>1</v>
      </c>
      <c r="Q40" s="33">
        <f t="shared" ref="Q40:Q71" si="20">R40+S40</f>
        <v>218</v>
      </c>
      <c r="R40" s="33">
        <f t="shared" si="19"/>
        <v>9</v>
      </c>
      <c r="S40" s="33">
        <f t="shared" ref="S40:S71" si="21">ROUND((H40*$K40+I40*$N40)/10000,0)</f>
        <v>209</v>
      </c>
    </row>
    <row r="41" s="2" customFormat="true" ht="25" customHeight="true" spans="1:19">
      <c r="A41" s="16">
        <v>608004</v>
      </c>
      <c r="B41" s="17" t="s">
        <v>69</v>
      </c>
      <c r="C41" s="16">
        <f>VLOOKUP(B41,'[1]2019年'!A:B,2,FALSE)</f>
        <v>7501</v>
      </c>
      <c r="D41" s="16">
        <f>VLOOKUP(B41,'[1]2020年'!A:B,2,FALSE)</f>
        <v>6270</v>
      </c>
      <c r="E41" s="16">
        <f>VLOOKUP(B41,'[1]2021年'!A:B,2,FALSE)</f>
        <v>4938</v>
      </c>
      <c r="F41" s="20">
        <f t="shared" si="16"/>
        <v>-0.188635578154513</v>
      </c>
      <c r="G41" s="21">
        <v>0.8</v>
      </c>
      <c r="H41" s="16">
        <f t="shared" si="17"/>
        <v>3251</v>
      </c>
      <c r="I41" s="16">
        <f t="shared" si="18"/>
        <v>2601</v>
      </c>
      <c r="J41" s="26">
        <f t="shared" si="1"/>
        <v>214</v>
      </c>
      <c r="K41" s="26">
        <v>130</v>
      </c>
      <c r="L41" s="26">
        <v>84</v>
      </c>
      <c r="M41" s="26">
        <f t="shared" si="2"/>
        <v>620</v>
      </c>
      <c r="N41" s="26">
        <v>370</v>
      </c>
      <c r="O41" s="26">
        <v>250</v>
      </c>
      <c r="P41" s="26">
        <v>1</v>
      </c>
      <c r="Q41" s="33">
        <f t="shared" si="20"/>
        <v>148</v>
      </c>
      <c r="R41" s="33">
        <f t="shared" si="19"/>
        <v>9</v>
      </c>
      <c r="S41" s="33">
        <f t="shared" si="21"/>
        <v>139</v>
      </c>
    </row>
    <row r="42" s="2" customFormat="true" ht="25" customHeight="true" spans="1:19">
      <c r="A42" s="16">
        <v>608005</v>
      </c>
      <c r="B42" s="17" t="s">
        <v>70</v>
      </c>
      <c r="C42" s="16">
        <f>VLOOKUP(B42,'[1]2019年'!A:B,2,FALSE)</f>
        <v>2336</v>
      </c>
      <c r="D42" s="16">
        <f>VLOOKUP(B42,'[1]2020年'!A:B,2,FALSE)</f>
        <v>2082</v>
      </c>
      <c r="E42" s="16">
        <f>VLOOKUP(B42,'[1]2021年'!A:B,2,FALSE)</f>
        <v>1745</v>
      </c>
      <c r="F42" s="20">
        <f t="shared" si="16"/>
        <v>-0.135706401355688</v>
      </c>
      <c r="G42" s="21">
        <v>0.8</v>
      </c>
      <c r="H42" s="16">
        <f t="shared" si="17"/>
        <v>1304</v>
      </c>
      <c r="I42" s="16">
        <f t="shared" si="18"/>
        <v>1043</v>
      </c>
      <c r="J42" s="26">
        <f t="shared" si="1"/>
        <v>214</v>
      </c>
      <c r="K42" s="26">
        <v>130</v>
      </c>
      <c r="L42" s="26">
        <v>84</v>
      </c>
      <c r="M42" s="26">
        <f t="shared" si="2"/>
        <v>620</v>
      </c>
      <c r="N42" s="26">
        <v>370</v>
      </c>
      <c r="O42" s="26">
        <v>250</v>
      </c>
      <c r="P42" s="26">
        <v>1</v>
      </c>
      <c r="Q42" s="33">
        <f t="shared" si="20"/>
        <v>65</v>
      </c>
      <c r="R42" s="33">
        <f t="shared" si="19"/>
        <v>9</v>
      </c>
      <c r="S42" s="33">
        <f t="shared" si="21"/>
        <v>56</v>
      </c>
    </row>
    <row r="43" s="2" customFormat="true" ht="25" customHeight="true" spans="1:19">
      <c r="A43" s="16">
        <v>608006</v>
      </c>
      <c r="B43" s="17" t="s">
        <v>71</v>
      </c>
      <c r="C43" s="16">
        <f>VLOOKUP(B43,'[1]2019年'!A:B,2,FALSE)</f>
        <v>2297</v>
      </c>
      <c r="D43" s="16">
        <f>VLOOKUP(B43,'[1]2020年'!A:B,2,FALSE)</f>
        <v>1803</v>
      </c>
      <c r="E43" s="16">
        <f>VLOOKUP(B43,'[1]2021年'!A:B,2,FALSE)</f>
        <v>1514</v>
      </c>
      <c r="F43" s="20">
        <f t="shared" si="16"/>
        <v>-0.188137578110292</v>
      </c>
      <c r="G43" s="21">
        <v>0.8</v>
      </c>
      <c r="H43" s="16">
        <f t="shared" si="17"/>
        <v>998</v>
      </c>
      <c r="I43" s="16">
        <f t="shared" si="18"/>
        <v>798</v>
      </c>
      <c r="J43" s="26">
        <f t="shared" si="1"/>
        <v>214</v>
      </c>
      <c r="K43" s="26">
        <v>130</v>
      </c>
      <c r="L43" s="26">
        <v>84</v>
      </c>
      <c r="M43" s="26">
        <f t="shared" si="2"/>
        <v>620</v>
      </c>
      <c r="N43" s="26">
        <v>370</v>
      </c>
      <c r="O43" s="26">
        <v>250</v>
      </c>
      <c r="P43" s="26">
        <v>1</v>
      </c>
      <c r="Q43" s="33">
        <f t="shared" si="20"/>
        <v>52</v>
      </c>
      <c r="R43" s="33">
        <f t="shared" si="19"/>
        <v>9</v>
      </c>
      <c r="S43" s="33">
        <f t="shared" si="21"/>
        <v>43</v>
      </c>
    </row>
    <row r="44" s="2" customFormat="true" ht="25" customHeight="true" spans="1:19">
      <c r="A44" s="16">
        <v>608007</v>
      </c>
      <c r="B44" s="17" t="s">
        <v>72</v>
      </c>
      <c r="C44" s="16">
        <f>VLOOKUP(B44,'[1]2019年'!A:B,2,FALSE)</f>
        <v>3666</v>
      </c>
      <c r="D44" s="16">
        <f>VLOOKUP(B44,'[1]2020年'!A:B,2,FALSE)</f>
        <v>3214</v>
      </c>
      <c r="E44" s="16">
        <f>VLOOKUP(B44,'[1]2021年'!A:B,2,FALSE)</f>
        <v>2534</v>
      </c>
      <c r="F44" s="20">
        <f t="shared" si="16"/>
        <v>-0.168605638199533</v>
      </c>
      <c r="G44" s="21">
        <v>0.8</v>
      </c>
      <c r="H44" s="16">
        <f t="shared" si="17"/>
        <v>1752</v>
      </c>
      <c r="I44" s="16">
        <f t="shared" si="18"/>
        <v>1402</v>
      </c>
      <c r="J44" s="26">
        <f t="shared" si="1"/>
        <v>214</v>
      </c>
      <c r="K44" s="26">
        <v>130</v>
      </c>
      <c r="L44" s="26">
        <v>84</v>
      </c>
      <c r="M44" s="26">
        <f t="shared" si="2"/>
        <v>620</v>
      </c>
      <c r="N44" s="26">
        <v>370</v>
      </c>
      <c r="O44" s="26">
        <v>250</v>
      </c>
      <c r="P44" s="26">
        <v>1</v>
      </c>
      <c r="Q44" s="33">
        <f t="shared" si="20"/>
        <v>84</v>
      </c>
      <c r="R44" s="33">
        <f t="shared" si="19"/>
        <v>9</v>
      </c>
      <c r="S44" s="33">
        <f t="shared" si="21"/>
        <v>75</v>
      </c>
    </row>
    <row r="45" s="2" customFormat="true" ht="25" customHeight="true" spans="1:19">
      <c r="A45" s="16">
        <v>608008</v>
      </c>
      <c r="B45" s="17" t="s">
        <v>73</v>
      </c>
      <c r="C45" s="16">
        <f>VLOOKUP(B45,'[1]2019年'!A:B,2,FALSE)</f>
        <v>5528</v>
      </c>
      <c r="D45" s="16">
        <f>VLOOKUP(B45,'[1]2020年'!A:B,2,FALSE)</f>
        <v>5237</v>
      </c>
      <c r="E45" s="16">
        <f>VLOOKUP(B45,'[1]2021年'!A:B,2,FALSE)</f>
        <v>4076</v>
      </c>
      <c r="F45" s="20">
        <f t="shared" si="16"/>
        <v>-0.14131659357207</v>
      </c>
      <c r="G45" s="21">
        <v>0.8</v>
      </c>
      <c r="H45" s="16">
        <f t="shared" si="17"/>
        <v>3005</v>
      </c>
      <c r="I45" s="16">
        <f t="shared" si="18"/>
        <v>2404</v>
      </c>
      <c r="J45" s="26">
        <f t="shared" si="1"/>
        <v>214</v>
      </c>
      <c r="K45" s="26">
        <v>130</v>
      </c>
      <c r="L45" s="26">
        <v>84</v>
      </c>
      <c r="M45" s="26">
        <f t="shared" si="2"/>
        <v>620</v>
      </c>
      <c r="N45" s="26">
        <v>370</v>
      </c>
      <c r="O45" s="26">
        <v>250</v>
      </c>
      <c r="P45" s="26">
        <v>1</v>
      </c>
      <c r="Q45" s="33">
        <f t="shared" si="20"/>
        <v>137</v>
      </c>
      <c r="R45" s="33">
        <f t="shared" si="19"/>
        <v>9</v>
      </c>
      <c r="S45" s="33">
        <f t="shared" si="21"/>
        <v>128</v>
      </c>
    </row>
    <row r="46" s="2" customFormat="true" ht="25" customHeight="true" spans="1:19">
      <c r="A46" s="16">
        <v>608009</v>
      </c>
      <c r="B46" s="17" t="s">
        <v>74</v>
      </c>
      <c r="C46" s="16">
        <f>VLOOKUP(B46,'[1]2019年'!A:B,2,FALSE)</f>
        <v>14381</v>
      </c>
      <c r="D46" s="16">
        <f>VLOOKUP(B46,'[1]2020年'!A:B,2,FALSE)</f>
        <v>13532</v>
      </c>
      <c r="E46" s="16">
        <f>VLOOKUP(B46,'[1]2021年'!A:B,2,FALSE)</f>
        <v>10726</v>
      </c>
      <c r="F46" s="20">
        <f t="shared" si="16"/>
        <v>-0.136376695292982</v>
      </c>
      <c r="G46" s="21">
        <v>0.8</v>
      </c>
      <c r="H46" s="16">
        <f t="shared" si="17"/>
        <v>8000</v>
      </c>
      <c r="I46" s="16">
        <f t="shared" si="18"/>
        <v>6400</v>
      </c>
      <c r="J46" s="26">
        <f t="shared" si="1"/>
        <v>214</v>
      </c>
      <c r="K46" s="26">
        <v>130</v>
      </c>
      <c r="L46" s="26">
        <v>84</v>
      </c>
      <c r="M46" s="26">
        <f t="shared" si="2"/>
        <v>620</v>
      </c>
      <c r="N46" s="26">
        <v>370</v>
      </c>
      <c r="O46" s="26">
        <v>250</v>
      </c>
      <c r="P46" s="26">
        <v>1</v>
      </c>
      <c r="Q46" s="33">
        <f t="shared" si="20"/>
        <v>350</v>
      </c>
      <c r="R46" s="33">
        <f t="shared" si="19"/>
        <v>9</v>
      </c>
      <c r="S46" s="33">
        <f t="shared" si="21"/>
        <v>341</v>
      </c>
    </row>
    <row r="47" s="1" customFormat="true" ht="25" customHeight="true" spans="1:19">
      <c r="A47" s="14">
        <v>609</v>
      </c>
      <c r="B47" s="15" t="s">
        <v>75</v>
      </c>
      <c r="C47" s="14">
        <f>VLOOKUP(B47,'[1]2019年'!A:B,2,FALSE)</f>
        <v>56832</v>
      </c>
      <c r="D47" s="14">
        <f>VLOOKUP(B47,'[1]2020年'!A:B,2,FALSE)</f>
        <v>50163</v>
      </c>
      <c r="E47" s="14">
        <f>VLOOKUP(B47,'[1]2021年'!A:B,2,FALSE)</f>
        <v>43867</v>
      </c>
      <c r="F47" s="18">
        <f t="shared" si="16"/>
        <v>-0.121437833243512</v>
      </c>
      <c r="G47" s="19">
        <v>0.8</v>
      </c>
      <c r="H47" s="14">
        <f>SUM(H48:H53)</f>
        <v>34434</v>
      </c>
      <c r="I47" s="14">
        <f>SUM(I48:I53)</f>
        <v>27547</v>
      </c>
      <c r="J47" s="25">
        <f t="shared" si="1"/>
        <v>214</v>
      </c>
      <c r="K47" s="25">
        <v>130</v>
      </c>
      <c r="L47" s="25">
        <v>84</v>
      </c>
      <c r="M47" s="25">
        <f t="shared" si="2"/>
        <v>620</v>
      </c>
      <c r="N47" s="25">
        <v>370</v>
      </c>
      <c r="O47" s="25">
        <v>250</v>
      </c>
      <c r="P47" s="29">
        <f>SUM(P49:P53)</f>
        <v>5</v>
      </c>
      <c r="Q47" s="32">
        <f t="shared" si="20"/>
        <v>1523</v>
      </c>
      <c r="R47" s="32">
        <f>SUM(R48:R53)</f>
        <v>57</v>
      </c>
      <c r="S47" s="32">
        <f>SUM(S48:S53)</f>
        <v>1466</v>
      </c>
    </row>
    <row r="48" s="2" customFormat="true" ht="25" customHeight="true" spans="1:19">
      <c r="A48" s="16">
        <v>609001</v>
      </c>
      <c r="B48" s="17" t="s">
        <v>76</v>
      </c>
      <c r="C48" s="16">
        <f>VLOOKUP(B48,'[1]2019年'!A:B,2,FALSE)</f>
        <v>5360</v>
      </c>
      <c r="D48" s="16">
        <f>VLOOKUP(B48,'[1]2020年'!A:B,2,FALSE)</f>
        <v>5478</v>
      </c>
      <c r="E48" s="16">
        <f>VLOOKUP(B48,'[1]2021年'!A:B,2,FALSE)</f>
        <v>5612</v>
      </c>
      <c r="F48" s="20">
        <f t="shared" si="16"/>
        <v>0.0232374726196916</v>
      </c>
      <c r="G48" s="21">
        <v>0.8</v>
      </c>
      <c r="H48" s="16">
        <f t="shared" ref="H48:H53" si="22">ROUND(E48*(1+F48)*(1+F48),0)</f>
        <v>5876</v>
      </c>
      <c r="I48" s="16">
        <f t="shared" ref="I48:I53" si="23">ROUND(H48*G48,0)</f>
        <v>4701</v>
      </c>
      <c r="J48" s="26">
        <f t="shared" si="1"/>
        <v>214</v>
      </c>
      <c r="K48" s="26">
        <v>130</v>
      </c>
      <c r="L48" s="26">
        <v>84</v>
      </c>
      <c r="M48" s="26">
        <f t="shared" si="2"/>
        <v>620</v>
      </c>
      <c r="N48" s="26">
        <v>370</v>
      </c>
      <c r="O48" s="26">
        <v>250</v>
      </c>
      <c r="P48" s="30">
        <v>0</v>
      </c>
      <c r="Q48" s="33">
        <f t="shared" si="20"/>
        <v>262</v>
      </c>
      <c r="R48" s="33">
        <v>12</v>
      </c>
      <c r="S48" s="33">
        <f t="shared" si="21"/>
        <v>250</v>
      </c>
    </row>
    <row r="49" s="2" customFormat="true" ht="25" customHeight="true" spans="1:19">
      <c r="A49" s="16">
        <v>609002</v>
      </c>
      <c r="B49" s="17" t="s">
        <v>77</v>
      </c>
      <c r="C49" s="16">
        <f>VLOOKUP(B49,'[1]2019年'!A:B,2,FALSE)</f>
        <v>17856</v>
      </c>
      <c r="D49" s="16">
        <f>VLOOKUP(B49,'[1]2020年'!A:B,2,FALSE)</f>
        <v>14529</v>
      </c>
      <c r="E49" s="16">
        <f>VLOOKUP(B49,'[1]2021年'!A:B,2,FALSE)</f>
        <v>12082</v>
      </c>
      <c r="F49" s="20">
        <f t="shared" si="16"/>
        <v>-0.177421551060631</v>
      </c>
      <c r="G49" s="21">
        <v>0.8</v>
      </c>
      <c r="H49" s="16">
        <f t="shared" si="22"/>
        <v>8175</v>
      </c>
      <c r="I49" s="16">
        <f t="shared" si="23"/>
        <v>6540</v>
      </c>
      <c r="J49" s="26">
        <f t="shared" si="1"/>
        <v>214</v>
      </c>
      <c r="K49" s="26">
        <v>130</v>
      </c>
      <c r="L49" s="26">
        <v>84</v>
      </c>
      <c r="M49" s="26">
        <f t="shared" si="2"/>
        <v>620</v>
      </c>
      <c r="N49" s="26">
        <v>370</v>
      </c>
      <c r="O49" s="26">
        <v>250</v>
      </c>
      <c r="P49" s="26">
        <v>1</v>
      </c>
      <c r="Q49" s="33">
        <f t="shared" si="20"/>
        <v>357</v>
      </c>
      <c r="R49" s="33">
        <f t="shared" ref="R49:R53" si="24">P49*9</f>
        <v>9</v>
      </c>
      <c r="S49" s="33">
        <f t="shared" si="21"/>
        <v>348</v>
      </c>
    </row>
    <row r="50" s="2" customFormat="true" ht="25" customHeight="true" spans="1:19">
      <c r="A50" s="16">
        <v>609003</v>
      </c>
      <c r="B50" s="17" t="s">
        <v>78</v>
      </c>
      <c r="C50" s="16">
        <f>VLOOKUP(B50,'[1]2019年'!A:B,2,FALSE)</f>
        <v>7792</v>
      </c>
      <c r="D50" s="16">
        <f>VLOOKUP(B50,'[1]2020年'!A:B,2,FALSE)</f>
        <v>6866</v>
      </c>
      <c r="E50" s="16">
        <f>VLOOKUP(B50,'[1]2021年'!A:B,2,FALSE)</f>
        <v>6201</v>
      </c>
      <c r="F50" s="20">
        <f t="shared" si="16"/>
        <v>-0.107914677978662</v>
      </c>
      <c r="G50" s="21">
        <v>0.8</v>
      </c>
      <c r="H50" s="16">
        <f t="shared" si="22"/>
        <v>4935</v>
      </c>
      <c r="I50" s="16">
        <f t="shared" si="23"/>
        <v>3948</v>
      </c>
      <c r="J50" s="26">
        <f t="shared" si="1"/>
        <v>214</v>
      </c>
      <c r="K50" s="26">
        <v>130</v>
      </c>
      <c r="L50" s="26">
        <v>84</v>
      </c>
      <c r="M50" s="26">
        <f t="shared" si="2"/>
        <v>620</v>
      </c>
      <c r="N50" s="26">
        <v>370</v>
      </c>
      <c r="O50" s="26">
        <v>250</v>
      </c>
      <c r="P50" s="26">
        <v>1</v>
      </c>
      <c r="Q50" s="33">
        <f t="shared" si="20"/>
        <v>219</v>
      </c>
      <c r="R50" s="33">
        <f t="shared" si="24"/>
        <v>9</v>
      </c>
      <c r="S50" s="33">
        <f t="shared" si="21"/>
        <v>210</v>
      </c>
    </row>
    <row r="51" s="2" customFormat="true" ht="25" customHeight="true" spans="1:19">
      <c r="A51" s="16">
        <v>609004</v>
      </c>
      <c r="B51" s="17" t="s">
        <v>79</v>
      </c>
      <c r="C51" s="16">
        <f>VLOOKUP(B51,'[1]2019年'!A:B,2,FALSE)</f>
        <v>12823</v>
      </c>
      <c r="D51" s="16">
        <f>VLOOKUP(B51,'[1]2020年'!A:B,2,FALSE)</f>
        <v>11593</v>
      </c>
      <c r="E51" s="16">
        <f>VLOOKUP(B51,'[1]2021年'!A:B,2,FALSE)</f>
        <v>10032</v>
      </c>
      <c r="F51" s="20">
        <f t="shared" si="16"/>
        <v>-0.115497752846095</v>
      </c>
      <c r="G51" s="21">
        <v>0.8</v>
      </c>
      <c r="H51" s="16">
        <f t="shared" si="22"/>
        <v>7848</v>
      </c>
      <c r="I51" s="16">
        <f t="shared" si="23"/>
        <v>6278</v>
      </c>
      <c r="J51" s="26">
        <f t="shared" si="1"/>
        <v>214</v>
      </c>
      <c r="K51" s="26">
        <v>130</v>
      </c>
      <c r="L51" s="26">
        <v>84</v>
      </c>
      <c r="M51" s="26">
        <f t="shared" si="2"/>
        <v>620</v>
      </c>
      <c r="N51" s="26">
        <v>370</v>
      </c>
      <c r="O51" s="26">
        <v>250</v>
      </c>
      <c r="P51" s="26">
        <v>1</v>
      </c>
      <c r="Q51" s="33">
        <f t="shared" si="20"/>
        <v>343</v>
      </c>
      <c r="R51" s="33">
        <f t="shared" si="24"/>
        <v>9</v>
      </c>
      <c r="S51" s="33">
        <f t="shared" si="21"/>
        <v>334</v>
      </c>
    </row>
    <row r="52" s="2" customFormat="true" ht="25" customHeight="true" spans="1:19">
      <c r="A52" s="16">
        <v>609005</v>
      </c>
      <c r="B52" s="17" t="s">
        <v>80</v>
      </c>
      <c r="C52" s="16">
        <f>VLOOKUP(B52,'[1]2019年'!A:B,2,FALSE)</f>
        <v>10012</v>
      </c>
      <c r="D52" s="16">
        <f>VLOOKUP(B52,'[1]2020年'!A:B,2,FALSE)</f>
        <v>8977</v>
      </c>
      <c r="E52" s="16">
        <f>VLOOKUP(B52,'[1]2021年'!A:B,2,FALSE)</f>
        <v>7651</v>
      </c>
      <c r="F52" s="20">
        <f t="shared" si="16"/>
        <v>-0.125824399549214</v>
      </c>
      <c r="G52" s="21">
        <v>0.8</v>
      </c>
      <c r="H52" s="16">
        <f t="shared" si="22"/>
        <v>5847</v>
      </c>
      <c r="I52" s="16">
        <f t="shared" si="23"/>
        <v>4678</v>
      </c>
      <c r="J52" s="26">
        <f t="shared" si="1"/>
        <v>214</v>
      </c>
      <c r="K52" s="26">
        <v>130</v>
      </c>
      <c r="L52" s="26">
        <v>84</v>
      </c>
      <c r="M52" s="26">
        <f t="shared" si="2"/>
        <v>620</v>
      </c>
      <c r="N52" s="26">
        <v>370</v>
      </c>
      <c r="O52" s="26">
        <v>250</v>
      </c>
      <c r="P52" s="26">
        <v>1</v>
      </c>
      <c r="Q52" s="33">
        <f t="shared" si="20"/>
        <v>258</v>
      </c>
      <c r="R52" s="33">
        <f t="shared" si="24"/>
        <v>9</v>
      </c>
      <c r="S52" s="33">
        <f t="shared" si="21"/>
        <v>249</v>
      </c>
    </row>
    <row r="53" s="2" customFormat="true" ht="25" customHeight="true" spans="1:19">
      <c r="A53" s="16">
        <v>609006</v>
      </c>
      <c r="B53" s="17" t="s">
        <v>81</v>
      </c>
      <c r="C53" s="16">
        <f>VLOOKUP(B53,'[1]2019年'!A:B,2,FALSE)</f>
        <v>2989</v>
      </c>
      <c r="D53" s="16">
        <f>VLOOKUP(B53,'[1]2020年'!A:B,2,FALSE)</f>
        <v>2720</v>
      </c>
      <c r="E53" s="16">
        <f>VLOOKUP(B53,'[1]2021年'!A:B,2,FALSE)</f>
        <v>2289</v>
      </c>
      <c r="F53" s="20">
        <f t="shared" si="16"/>
        <v>-0.124895456228644</v>
      </c>
      <c r="G53" s="21">
        <v>0.8</v>
      </c>
      <c r="H53" s="16">
        <f t="shared" si="22"/>
        <v>1753</v>
      </c>
      <c r="I53" s="16">
        <f t="shared" si="23"/>
        <v>1402</v>
      </c>
      <c r="J53" s="26">
        <f t="shared" si="1"/>
        <v>214</v>
      </c>
      <c r="K53" s="26">
        <v>130</v>
      </c>
      <c r="L53" s="26">
        <v>84</v>
      </c>
      <c r="M53" s="26">
        <f t="shared" si="2"/>
        <v>620</v>
      </c>
      <c r="N53" s="26">
        <v>370</v>
      </c>
      <c r="O53" s="26">
        <v>250</v>
      </c>
      <c r="P53" s="26">
        <v>1</v>
      </c>
      <c r="Q53" s="33">
        <f t="shared" si="20"/>
        <v>84</v>
      </c>
      <c r="R53" s="33">
        <f t="shared" si="24"/>
        <v>9</v>
      </c>
      <c r="S53" s="33">
        <f t="shared" si="21"/>
        <v>75</v>
      </c>
    </row>
    <row r="54" s="1" customFormat="true" ht="25" customHeight="true" spans="1:19">
      <c r="A54" s="14">
        <v>610</v>
      </c>
      <c r="B54" s="15" t="s">
        <v>82</v>
      </c>
      <c r="C54" s="14">
        <f>VLOOKUP(B54,'[1]2019年'!A:B,2,FALSE)</f>
        <v>40056</v>
      </c>
      <c r="D54" s="14">
        <f>VLOOKUP(B54,'[1]2020年'!A:B,2,FALSE)</f>
        <v>36494</v>
      </c>
      <c r="E54" s="14">
        <f>VLOOKUP(B54,'[1]2021年'!A:B,2,FALSE)</f>
        <v>29798</v>
      </c>
      <c r="F54" s="18">
        <f t="shared" si="16"/>
        <v>-0.137498679386104</v>
      </c>
      <c r="G54" s="19">
        <v>0.8</v>
      </c>
      <c r="H54" s="14">
        <f>SUM(H55:H59)</f>
        <v>22250</v>
      </c>
      <c r="I54" s="14">
        <f>SUM(I55:I59)</f>
        <v>17801</v>
      </c>
      <c r="J54" s="25">
        <f t="shared" si="1"/>
        <v>214</v>
      </c>
      <c r="K54" s="25">
        <v>130</v>
      </c>
      <c r="L54" s="25">
        <v>84</v>
      </c>
      <c r="M54" s="25">
        <f t="shared" si="2"/>
        <v>620</v>
      </c>
      <c r="N54" s="25">
        <v>370</v>
      </c>
      <c r="O54" s="25">
        <v>250</v>
      </c>
      <c r="P54" s="29">
        <f>SUM(P56:P59)</f>
        <v>4</v>
      </c>
      <c r="Q54" s="32">
        <f t="shared" si="20"/>
        <v>996</v>
      </c>
      <c r="R54" s="32">
        <f>SUM(R55:R59)</f>
        <v>48</v>
      </c>
      <c r="S54" s="32">
        <f>SUM(S55:S59)</f>
        <v>948</v>
      </c>
    </row>
    <row r="55" s="2" customFormat="true" ht="25" customHeight="true" spans="1:19">
      <c r="A55" s="16">
        <v>610001</v>
      </c>
      <c r="B55" s="17" t="s">
        <v>83</v>
      </c>
      <c r="C55" s="16">
        <f>VLOOKUP(B55,'[1]2019年'!A:B,2,FALSE)</f>
        <v>768</v>
      </c>
      <c r="D55" s="16">
        <f>VLOOKUP(B55,'[1]2020年'!A:B,2,FALSE)</f>
        <v>650</v>
      </c>
      <c r="E55" s="16">
        <f>VLOOKUP(B55,'[1]2021年'!A:B,2,FALSE)</f>
        <v>485</v>
      </c>
      <c r="F55" s="20">
        <f t="shared" si="16"/>
        <v>-0.205323703218306</v>
      </c>
      <c r="G55" s="21">
        <v>0.8</v>
      </c>
      <c r="H55" s="16">
        <f t="shared" ref="H55:H59" si="25">ROUND(E55*(1+F55)*(1+F55),0)</f>
        <v>306</v>
      </c>
      <c r="I55" s="16">
        <f t="shared" ref="I55:I59" si="26">ROUND(H55*G55,0)</f>
        <v>245</v>
      </c>
      <c r="J55" s="26">
        <f t="shared" si="1"/>
        <v>214</v>
      </c>
      <c r="K55" s="26">
        <v>130</v>
      </c>
      <c r="L55" s="26">
        <v>84</v>
      </c>
      <c r="M55" s="26">
        <f t="shared" si="2"/>
        <v>620</v>
      </c>
      <c r="N55" s="26">
        <v>370</v>
      </c>
      <c r="O55" s="26">
        <v>250</v>
      </c>
      <c r="P55" s="30">
        <v>0</v>
      </c>
      <c r="Q55" s="33">
        <f t="shared" si="20"/>
        <v>25</v>
      </c>
      <c r="R55" s="33">
        <v>12</v>
      </c>
      <c r="S55" s="33">
        <f t="shared" si="21"/>
        <v>13</v>
      </c>
    </row>
    <row r="56" s="2" customFormat="true" ht="25" customHeight="true" spans="1:19">
      <c r="A56" s="16">
        <v>610002</v>
      </c>
      <c r="B56" s="17" t="s">
        <v>84</v>
      </c>
      <c r="C56" s="16">
        <f>VLOOKUP(B56,'[1]2019年'!A:B,2,FALSE)</f>
        <v>6611</v>
      </c>
      <c r="D56" s="16">
        <f>VLOOKUP(B56,'[1]2020年'!A:B,2,FALSE)</f>
        <v>5737</v>
      </c>
      <c r="E56" s="16">
        <f>VLOOKUP(B56,'[1]2021年'!A:B,2,FALSE)</f>
        <v>5184</v>
      </c>
      <c r="F56" s="20">
        <f t="shared" si="16"/>
        <v>-0.114478891988834</v>
      </c>
      <c r="G56" s="21">
        <v>0.8</v>
      </c>
      <c r="H56" s="16">
        <f t="shared" si="25"/>
        <v>4065</v>
      </c>
      <c r="I56" s="16">
        <f t="shared" si="26"/>
        <v>3252</v>
      </c>
      <c r="J56" s="26">
        <f t="shared" si="1"/>
        <v>214</v>
      </c>
      <c r="K56" s="26">
        <v>130</v>
      </c>
      <c r="L56" s="26">
        <v>84</v>
      </c>
      <c r="M56" s="26">
        <f t="shared" si="2"/>
        <v>620</v>
      </c>
      <c r="N56" s="26">
        <v>370</v>
      </c>
      <c r="O56" s="26">
        <v>250</v>
      </c>
      <c r="P56" s="26">
        <v>1</v>
      </c>
      <c r="Q56" s="33">
        <f t="shared" si="20"/>
        <v>182</v>
      </c>
      <c r="R56" s="33">
        <f t="shared" ref="R56:R59" si="27">P56*9</f>
        <v>9</v>
      </c>
      <c r="S56" s="33">
        <f t="shared" si="21"/>
        <v>173</v>
      </c>
    </row>
    <row r="57" s="2" customFormat="true" ht="25" customHeight="true" spans="1:19">
      <c r="A57" s="16">
        <v>610003</v>
      </c>
      <c r="B57" s="17" t="s">
        <v>85</v>
      </c>
      <c r="C57" s="16">
        <f>VLOOKUP(B57,'[1]2019年'!A:B,2,FALSE)</f>
        <v>19620</v>
      </c>
      <c r="D57" s="16">
        <f>VLOOKUP(B57,'[1]2020年'!A:B,2,FALSE)</f>
        <v>17514</v>
      </c>
      <c r="E57" s="16">
        <f>VLOOKUP(B57,'[1]2021年'!A:B,2,FALSE)</f>
        <v>14612</v>
      </c>
      <c r="F57" s="20">
        <f t="shared" si="16"/>
        <v>-0.13701086053068</v>
      </c>
      <c r="G57" s="21">
        <v>0.8</v>
      </c>
      <c r="H57" s="16">
        <f t="shared" si="25"/>
        <v>10882</v>
      </c>
      <c r="I57" s="16">
        <f t="shared" si="26"/>
        <v>8706</v>
      </c>
      <c r="J57" s="26">
        <f t="shared" ref="J57:J120" si="28">K57+L57</f>
        <v>214</v>
      </c>
      <c r="K57" s="26">
        <v>130</v>
      </c>
      <c r="L57" s="26">
        <v>84</v>
      </c>
      <c r="M57" s="26">
        <f t="shared" ref="M57:M120" si="29">N57+O57</f>
        <v>620</v>
      </c>
      <c r="N57" s="26">
        <v>370</v>
      </c>
      <c r="O57" s="26">
        <v>250</v>
      </c>
      <c r="P57" s="26">
        <v>1</v>
      </c>
      <c r="Q57" s="33">
        <f t="shared" si="20"/>
        <v>473</v>
      </c>
      <c r="R57" s="33">
        <f t="shared" si="27"/>
        <v>9</v>
      </c>
      <c r="S57" s="33">
        <f t="shared" si="21"/>
        <v>464</v>
      </c>
    </row>
    <row r="58" s="2" customFormat="true" ht="25" customHeight="true" spans="1:19">
      <c r="A58" s="16">
        <v>610004</v>
      </c>
      <c r="B58" s="17" t="s">
        <v>86</v>
      </c>
      <c r="C58" s="16">
        <f>VLOOKUP(B58,'[1]2019年'!A:B,2,FALSE)</f>
        <v>9835</v>
      </c>
      <c r="D58" s="16">
        <f>VLOOKUP(B58,'[1]2020年'!A:B,2,FALSE)</f>
        <v>9048</v>
      </c>
      <c r="E58" s="16">
        <f>VLOOKUP(B58,'[1]2021年'!A:B,2,FALSE)</f>
        <v>7553</v>
      </c>
      <c r="F58" s="20">
        <f t="shared" si="16"/>
        <v>-0.123660151397239</v>
      </c>
      <c r="G58" s="21">
        <v>0.8</v>
      </c>
      <c r="H58" s="16">
        <f t="shared" si="25"/>
        <v>5800</v>
      </c>
      <c r="I58" s="16">
        <f t="shared" si="26"/>
        <v>4640</v>
      </c>
      <c r="J58" s="26">
        <f t="shared" si="28"/>
        <v>214</v>
      </c>
      <c r="K58" s="26">
        <v>130</v>
      </c>
      <c r="L58" s="26">
        <v>84</v>
      </c>
      <c r="M58" s="26">
        <f t="shared" si="29"/>
        <v>620</v>
      </c>
      <c r="N58" s="26">
        <v>370</v>
      </c>
      <c r="O58" s="26">
        <v>250</v>
      </c>
      <c r="P58" s="26">
        <v>1</v>
      </c>
      <c r="Q58" s="33">
        <f t="shared" si="20"/>
        <v>256</v>
      </c>
      <c r="R58" s="33">
        <f t="shared" si="27"/>
        <v>9</v>
      </c>
      <c r="S58" s="33">
        <f t="shared" si="21"/>
        <v>247</v>
      </c>
    </row>
    <row r="59" s="2" customFormat="true" ht="25" customHeight="true" spans="1:19">
      <c r="A59" s="16">
        <v>610005</v>
      </c>
      <c r="B59" s="17" t="s">
        <v>87</v>
      </c>
      <c r="C59" s="16">
        <f>VLOOKUP(B59,'[1]2019年'!A:B,2,FALSE)</f>
        <v>3222</v>
      </c>
      <c r="D59" s="16">
        <f>VLOOKUP(B59,'[1]2020年'!A:B,2,FALSE)</f>
        <v>3545</v>
      </c>
      <c r="E59" s="16">
        <f>VLOOKUP(B59,'[1]2021年'!A:B,2,FALSE)</f>
        <v>1964</v>
      </c>
      <c r="F59" s="20">
        <f t="shared" si="16"/>
        <v>-0.219257225489508</v>
      </c>
      <c r="G59" s="21">
        <v>0.8</v>
      </c>
      <c r="H59" s="16">
        <f t="shared" si="25"/>
        <v>1197</v>
      </c>
      <c r="I59" s="16">
        <f t="shared" si="26"/>
        <v>958</v>
      </c>
      <c r="J59" s="26">
        <f t="shared" si="28"/>
        <v>214</v>
      </c>
      <c r="K59" s="26">
        <v>130</v>
      </c>
      <c r="L59" s="26">
        <v>84</v>
      </c>
      <c r="M59" s="26">
        <f t="shared" si="29"/>
        <v>620</v>
      </c>
      <c r="N59" s="26">
        <v>370</v>
      </c>
      <c r="O59" s="26">
        <v>250</v>
      </c>
      <c r="P59" s="26">
        <v>1</v>
      </c>
      <c r="Q59" s="33">
        <f t="shared" si="20"/>
        <v>60</v>
      </c>
      <c r="R59" s="33">
        <f t="shared" si="27"/>
        <v>9</v>
      </c>
      <c r="S59" s="33">
        <f t="shared" si="21"/>
        <v>51</v>
      </c>
    </row>
    <row r="60" s="1" customFormat="true" ht="25" customHeight="true" spans="1:19">
      <c r="A60" s="14">
        <v>613</v>
      </c>
      <c r="B60" s="15" t="s">
        <v>88</v>
      </c>
      <c r="C60" s="14">
        <f>C62+C63+C64</f>
        <v>17449</v>
      </c>
      <c r="D60" s="14">
        <f>D62+D63+D64</f>
        <v>15553</v>
      </c>
      <c r="E60" s="14">
        <f>E62+E63+E64</f>
        <v>13208</v>
      </c>
      <c r="F60" s="18">
        <f t="shared" si="16"/>
        <v>-0.12997194166965</v>
      </c>
      <c r="G60" s="19">
        <v>0.8</v>
      </c>
      <c r="H60" s="14">
        <f>SUM(H62:H64)</f>
        <v>10018</v>
      </c>
      <c r="I60" s="14">
        <f>SUM(I62:I64)</f>
        <v>8014</v>
      </c>
      <c r="J60" s="25">
        <f t="shared" si="28"/>
        <v>214</v>
      </c>
      <c r="K60" s="25">
        <v>130</v>
      </c>
      <c r="L60" s="25">
        <v>84</v>
      </c>
      <c r="M60" s="25">
        <f t="shared" si="29"/>
        <v>620</v>
      </c>
      <c r="N60" s="25">
        <v>370</v>
      </c>
      <c r="O60" s="25">
        <v>250</v>
      </c>
      <c r="P60" s="29">
        <f>SUM(P62:P64)</f>
        <v>3</v>
      </c>
      <c r="Q60" s="32">
        <f t="shared" si="20"/>
        <v>465</v>
      </c>
      <c r="R60" s="32">
        <f>SUM(R61:R64)</f>
        <v>39</v>
      </c>
      <c r="S60" s="32">
        <f>SUM(S61:S64)</f>
        <v>426</v>
      </c>
    </row>
    <row r="61" s="2" customFormat="true" ht="25" customHeight="true" spans="1:19">
      <c r="A61" s="16">
        <v>613001</v>
      </c>
      <c r="B61" s="17" t="s">
        <v>89</v>
      </c>
      <c r="C61" s="16"/>
      <c r="D61" s="16"/>
      <c r="E61" s="16"/>
      <c r="F61" s="20"/>
      <c r="G61" s="21"/>
      <c r="H61" s="16"/>
      <c r="I61" s="16"/>
      <c r="J61" s="26"/>
      <c r="K61" s="26"/>
      <c r="L61" s="26"/>
      <c r="M61" s="26"/>
      <c r="N61" s="26"/>
      <c r="O61" s="26"/>
      <c r="P61" s="30"/>
      <c r="Q61" s="33">
        <f t="shared" si="20"/>
        <v>12</v>
      </c>
      <c r="R61" s="33">
        <v>12</v>
      </c>
      <c r="S61" s="33"/>
    </row>
    <row r="62" s="2" customFormat="true" ht="25" customHeight="true" spans="1:19">
      <c r="A62" s="16">
        <v>613005</v>
      </c>
      <c r="B62" s="17" t="s">
        <v>90</v>
      </c>
      <c r="C62" s="16">
        <f>VLOOKUP(B62,'[1]2019年'!A:B,2,FALSE)</f>
        <v>6436</v>
      </c>
      <c r="D62" s="16">
        <f>VLOOKUP(B62,'[1]2020年'!A:B,2,FALSE)</f>
        <v>5834</v>
      </c>
      <c r="E62" s="16">
        <f>VLOOKUP(B62,'[1]2021年'!A:B,2,FALSE)</f>
        <v>4704</v>
      </c>
      <c r="F62" s="20">
        <f t="shared" ref="F62:F65" si="30">POWER(10,LOG10(E62/C62)/2)-1</f>
        <v>-0.145079681621217</v>
      </c>
      <c r="G62" s="21">
        <v>0.8</v>
      </c>
      <c r="H62" s="16">
        <f t="shared" ref="H62:H64" si="31">ROUND(E62*(1+F62)*(1+F62),0)</f>
        <v>3438</v>
      </c>
      <c r="I62" s="16">
        <f t="shared" ref="I62:I64" si="32">ROUND(H62*G62,0)</f>
        <v>2750</v>
      </c>
      <c r="J62" s="26">
        <f t="shared" si="28"/>
        <v>214</v>
      </c>
      <c r="K62" s="26">
        <v>130</v>
      </c>
      <c r="L62" s="26">
        <v>84</v>
      </c>
      <c r="M62" s="26">
        <f t="shared" si="29"/>
        <v>620</v>
      </c>
      <c r="N62" s="26">
        <v>370</v>
      </c>
      <c r="O62" s="26">
        <v>250</v>
      </c>
      <c r="P62" s="26">
        <v>1</v>
      </c>
      <c r="Q62" s="33">
        <f t="shared" si="20"/>
        <v>155</v>
      </c>
      <c r="R62" s="33">
        <f t="shared" ref="R62:R64" si="33">P62*9</f>
        <v>9</v>
      </c>
      <c r="S62" s="33">
        <f t="shared" si="21"/>
        <v>146</v>
      </c>
    </row>
    <row r="63" s="2" customFormat="true" ht="25" customHeight="true" spans="1:19">
      <c r="A63" s="16">
        <v>613006</v>
      </c>
      <c r="B63" s="17" t="s">
        <v>91</v>
      </c>
      <c r="C63" s="16">
        <f>VLOOKUP(B63,'[1]2019年'!A:B,2,FALSE)</f>
        <v>6358</v>
      </c>
      <c r="D63" s="16">
        <f>VLOOKUP(B63,'[1]2020年'!A:B,2,FALSE)</f>
        <v>5356</v>
      </c>
      <c r="E63" s="16">
        <f>VLOOKUP(B63,'[1]2021年'!A:B,2,FALSE)</f>
        <v>4722</v>
      </c>
      <c r="F63" s="20">
        <f t="shared" si="30"/>
        <v>-0.138207461528832</v>
      </c>
      <c r="G63" s="21">
        <v>0.8</v>
      </c>
      <c r="H63" s="16">
        <f t="shared" si="31"/>
        <v>3507</v>
      </c>
      <c r="I63" s="16">
        <f t="shared" si="32"/>
        <v>2806</v>
      </c>
      <c r="J63" s="26">
        <f t="shared" si="28"/>
        <v>214</v>
      </c>
      <c r="K63" s="26">
        <v>130</v>
      </c>
      <c r="L63" s="26">
        <v>84</v>
      </c>
      <c r="M63" s="26">
        <f t="shared" si="29"/>
        <v>620</v>
      </c>
      <c r="N63" s="26">
        <v>370</v>
      </c>
      <c r="O63" s="26">
        <v>250</v>
      </c>
      <c r="P63" s="26">
        <v>1</v>
      </c>
      <c r="Q63" s="33">
        <f t="shared" si="20"/>
        <v>158</v>
      </c>
      <c r="R63" s="33">
        <f t="shared" si="33"/>
        <v>9</v>
      </c>
      <c r="S63" s="33">
        <f t="shared" si="21"/>
        <v>149</v>
      </c>
    </row>
    <row r="64" s="2" customFormat="true" ht="25" customHeight="true" spans="1:19">
      <c r="A64" s="16">
        <v>613008</v>
      </c>
      <c r="B64" s="17" t="s">
        <v>92</v>
      </c>
      <c r="C64" s="16">
        <f>VLOOKUP(B64,'[1]2019年'!A:B,2,FALSE)</f>
        <v>4655</v>
      </c>
      <c r="D64" s="16">
        <f>VLOOKUP(B64,'[1]2020年'!A:B,2,FALSE)</f>
        <v>4363</v>
      </c>
      <c r="E64" s="16">
        <f>VLOOKUP(B64,'[1]2021年'!A:B,2,FALSE)</f>
        <v>3782</v>
      </c>
      <c r="F64" s="20">
        <f t="shared" si="30"/>
        <v>-0.0986345243296716</v>
      </c>
      <c r="G64" s="21">
        <v>0.8</v>
      </c>
      <c r="H64" s="16">
        <f t="shared" si="31"/>
        <v>3073</v>
      </c>
      <c r="I64" s="16">
        <f t="shared" si="32"/>
        <v>2458</v>
      </c>
      <c r="J64" s="26">
        <f t="shared" si="28"/>
        <v>214</v>
      </c>
      <c r="K64" s="26">
        <v>130</v>
      </c>
      <c r="L64" s="26">
        <v>84</v>
      </c>
      <c r="M64" s="26">
        <f t="shared" si="29"/>
        <v>620</v>
      </c>
      <c r="N64" s="26">
        <v>370</v>
      </c>
      <c r="O64" s="26">
        <v>250</v>
      </c>
      <c r="P64" s="26">
        <v>1</v>
      </c>
      <c r="Q64" s="33">
        <f t="shared" si="20"/>
        <v>140</v>
      </c>
      <c r="R64" s="33">
        <f t="shared" si="33"/>
        <v>9</v>
      </c>
      <c r="S64" s="33">
        <f t="shared" si="21"/>
        <v>131</v>
      </c>
    </row>
    <row r="65" s="1" customFormat="true" ht="25" customHeight="true" spans="1:19">
      <c r="A65" s="14">
        <v>614</v>
      </c>
      <c r="B65" s="15" t="s">
        <v>93</v>
      </c>
      <c r="C65" s="14">
        <f>VLOOKUP(B65,'[1]2019年'!A:B,2,FALSE)</f>
        <v>30451</v>
      </c>
      <c r="D65" s="14">
        <f>VLOOKUP(B65,'[1]2020年'!A:B,2,FALSE)</f>
        <v>26891</v>
      </c>
      <c r="E65" s="14">
        <f>VLOOKUP(B65,'[1]2021年'!A:B,2,FALSE)</f>
        <v>22379</v>
      </c>
      <c r="F65" s="18">
        <f t="shared" si="30"/>
        <v>-0.142726185233321</v>
      </c>
      <c r="G65" s="19">
        <v>0.8</v>
      </c>
      <c r="H65" s="14">
        <f>SUM(H67:H70)</f>
        <v>16449</v>
      </c>
      <c r="I65" s="14">
        <f>SUM(I67:I70)</f>
        <v>13159</v>
      </c>
      <c r="J65" s="25">
        <f t="shared" si="28"/>
        <v>214</v>
      </c>
      <c r="K65" s="25">
        <v>130</v>
      </c>
      <c r="L65" s="25">
        <v>84</v>
      </c>
      <c r="M65" s="25">
        <f t="shared" si="29"/>
        <v>620</v>
      </c>
      <c r="N65" s="25">
        <v>370</v>
      </c>
      <c r="O65" s="25">
        <v>250</v>
      </c>
      <c r="P65" s="29">
        <f>SUM(P67:P70)</f>
        <v>4</v>
      </c>
      <c r="Q65" s="32">
        <f t="shared" si="20"/>
        <v>750</v>
      </c>
      <c r="R65" s="32">
        <f>SUM(R66:R70)</f>
        <v>48</v>
      </c>
      <c r="S65" s="32">
        <f>SUM(S66:S70)</f>
        <v>702</v>
      </c>
    </row>
    <row r="66" s="2" customFormat="true" ht="25" customHeight="true" spans="1:19">
      <c r="A66" s="16">
        <v>614001</v>
      </c>
      <c r="B66" s="17" t="s">
        <v>94</v>
      </c>
      <c r="C66" s="16"/>
      <c r="D66" s="16"/>
      <c r="E66" s="16"/>
      <c r="F66" s="20"/>
      <c r="G66" s="21"/>
      <c r="H66" s="16"/>
      <c r="I66" s="16"/>
      <c r="J66" s="26"/>
      <c r="K66" s="26"/>
      <c r="L66" s="26"/>
      <c r="M66" s="26"/>
      <c r="N66" s="26"/>
      <c r="O66" s="26"/>
      <c r="P66" s="30"/>
      <c r="Q66" s="33">
        <f t="shared" si="20"/>
        <v>12</v>
      </c>
      <c r="R66" s="33">
        <v>12</v>
      </c>
      <c r="S66" s="33"/>
    </row>
    <row r="67" s="2" customFormat="true" ht="25" customHeight="true" spans="1:19">
      <c r="A67" s="16">
        <v>614002</v>
      </c>
      <c r="B67" s="17" t="s">
        <v>95</v>
      </c>
      <c r="C67" s="16">
        <f>VLOOKUP(B67,'[1]2019年'!A:B,2,FALSE)</f>
        <v>8104</v>
      </c>
      <c r="D67" s="16">
        <f>VLOOKUP(B67,'[1]2020年'!A:B,2,FALSE)</f>
        <v>6672</v>
      </c>
      <c r="E67" s="16">
        <f>VLOOKUP(B67,'[1]2021年'!A:B,2,FALSE)</f>
        <v>5893</v>
      </c>
      <c r="F67" s="20">
        <f t="shared" ref="F67:F82" si="34">POWER(10,LOG10(E67/C67)/2)-1</f>
        <v>-0.14725632982201</v>
      </c>
      <c r="G67" s="21">
        <v>0.8</v>
      </c>
      <c r="H67" s="16">
        <f t="shared" ref="H67:H70" si="35">ROUND(E67*(1+F67)*(1+F67),0)</f>
        <v>4285</v>
      </c>
      <c r="I67" s="16">
        <f t="shared" ref="I67:I70" si="36">ROUND(H67*G67,0)</f>
        <v>3428</v>
      </c>
      <c r="J67" s="26">
        <f t="shared" si="28"/>
        <v>214</v>
      </c>
      <c r="K67" s="26">
        <v>130</v>
      </c>
      <c r="L67" s="26">
        <v>84</v>
      </c>
      <c r="M67" s="26">
        <f t="shared" si="29"/>
        <v>620</v>
      </c>
      <c r="N67" s="26">
        <v>370</v>
      </c>
      <c r="O67" s="26">
        <v>250</v>
      </c>
      <c r="P67" s="26">
        <v>1</v>
      </c>
      <c r="Q67" s="33">
        <f t="shared" si="20"/>
        <v>192</v>
      </c>
      <c r="R67" s="33">
        <f t="shared" ref="R67:R70" si="37">P67*9</f>
        <v>9</v>
      </c>
      <c r="S67" s="33">
        <f t="shared" si="21"/>
        <v>183</v>
      </c>
    </row>
    <row r="68" s="2" customFormat="true" ht="25" customHeight="true" spans="1:19">
      <c r="A68" s="16">
        <v>614003</v>
      </c>
      <c r="B68" s="17" t="s">
        <v>96</v>
      </c>
      <c r="C68" s="16">
        <f>VLOOKUP(B68,'[1]2019年'!A:B,2,FALSE)</f>
        <v>10699</v>
      </c>
      <c r="D68" s="16">
        <f>VLOOKUP(B68,'[1]2020年'!A:B,2,FALSE)</f>
        <v>9679</v>
      </c>
      <c r="E68" s="16">
        <f>VLOOKUP(B68,'[1]2021年'!A:B,2,FALSE)</f>
        <v>7870</v>
      </c>
      <c r="F68" s="20">
        <f t="shared" si="34"/>
        <v>-0.142338782068136</v>
      </c>
      <c r="G68" s="21">
        <v>0.8</v>
      </c>
      <c r="H68" s="16">
        <f t="shared" si="35"/>
        <v>5789</v>
      </c>
      <c r="I68" s="16">
        <f t="shared" si="36"/>
        <v>4631</v>
      </c>
      <c r="J68" s="26">
        <f t="shared" si="28"/>
        <v>214</v>
      </c>
      <c r="K68" s="26">
        <v>130</v>
      </c>
      <c r="L68" s="26">
        <v>84</v>
      </c>
      <c r="M68" s="26">
        <f t="shared" si="29"/>
        <v>620</v>
      </c>
      <c r="N68" s="26">
        <v>370</v>
      </c>
      <c r="O68" s="26">
        <v>250</v>
      </c>
      <c r="P68" s="26">
        <v>1</v>
      </c>
      <c r="Q68" s="33">
        <f t="shared" si="20"/>
        <v>256</v>
      </c>
      <c r="R68" s="33">
        <f t="shared" si="37"/>
        <v>9</v>
      </c>
      <c r="S68" s="33">
        <f t="shared" si="21"/>
        <v>247</v>
      </c>
    </row>
    <row r="69" s="2" customFormat="true" ht="25" customHeight="true" spans="1:19">
      <c r="A69" s="16">
        <v>614004</v>
      </c>
      <c r="B69" s="17" t="s">
        <v>97</v>
      </c>
      <c r="C69" s="16">
        <f>VLOOKUP(B69,'[1]2019年'!A:B,2,FALSE)</f>
        <v>5377</v>
      </c>
      <c r="D69" s="16">
        <f>VLOOKUP(B69,'[1]2020年'!A:B,2,FALSE)</f>
        <v>4775</v>
      </c>
      <c r="E69" s="16">
        <f>VLOOKUP(B69,'[1]2021年'!A:B,2,FALSE)</f>
        <v>3905</v>
      </c>
      <c r="F69" s="20">
        <f t="shared" si="34"/>
        <v>-0.147802019159059</v>
      </c>
      <c r="G69" s="21">
        <v>0.8</v>
      </c>
      <c r="H69" s="16">
        <f t="shared" si="35"/>
        <v>2836</v>
      </c>
      <c r="I69" s="16">
        <f t="shared" si="36"/>
        <v>2269</v>
      </c>
      <c r="J69" s="26">
        <f t="shared" si="28"/>
        <v>214</v>
      </c>
      <c r="K69" s="26">
        <v>130</v>
      </c>
      <c r="L69" s="26">
        <v>84</v>
      </c>
      <c r="M69" s="26">
        <f t="shared" si="29"/>
        <v>620</v>
      </c>
      <c r="N69" s="26">
        <v>370</v>
      </c>
      <c r="O69" s="26">
        <v>250</v>
      </c>
      <c r="P69" s="26">
        <v>1</v>
      </c>
      <c r="Q69" s="33">
        <f t="shared" si="20"/>
        <v>130</v>
      </c>
      <c r="R69" s="33">
        <f t="shared" si="37"/>
        <v>9</v>
      </c>
      <c r="S69" s="33">
        <f t="shared" si="21"/>
        <v>121</v>
      </c>
    </row>
    <row r="70" s="2" customFormat="true" ht="25" customHeight="true" spans="1:19">
      <c r="A70" s="16">
        <v>614005</v>
      </c>
      <c r="B70" s="17" t="s">
        <v>98</v>
      </c>
      <c r="C70" s="16">
        <f>VLOOKUP(B70,'[1]2019年'!A:B,2,FALSE)</f>
        <v>6271</v>
      </c>
      <c r="D70" s="16">
        <f>VLOOKUP(B70,'[1]2020年'!A:B,2,FALSE)</f>
        <v>5765</v>
      </c>
      <c r="E70" s="16">
        <f>VLOOKUP(B70,'[1]2021年'!A:B,2,FALSE)</f>
        <v>4711</v>
      </c>
      <c r="F70" s="20">
        <f t="shared" si="34"/>
        <v>-0.133261372989397</v>
      </c>
      <c r="G70" s="21">
        <v>0.8</v>
      </c>
      <c r="H70" s="16">
        <f t="shared" si="35"/>
        <v>3539</v>
      </c>
      <c r="I70" s="16">
        <f t="shared" si="36"/>
        <v>2831</v>
      </c>
      <c r="J70" s="26">
        <f t="shared" si="28"/>
        <v>214</v>
      </c>
      <c r="K70" s="26">
        <v>130</v>
      </c>
      <c r="L70" s="26">
        <v>84</v>
      </c>
      <c r="M70" s="26">
        <f t="shared" si="29"/>
        <v>620</v>
      </c>
      <c r="N70" s="26">
        <v>370</v>
      </c>
      <c r="O70" s="26">
        <v>250</v>
      </c>
      <c r="P70" s="26">
        <v>1</v>
      </c>
      <c r="Q70" s="33">
        <f t="shared" si="20"/>
        <v>160</v>
      </c>
      <c r="R70" s="33">
        <f t="shared" si="37"/>
        <v>9</v>
      </c>
      <c r="S70" s="33">
        <f t="shared" si="21"/>
        <v>151</v>
      </c>
    </row>
    <row r="71" s="1" customFormat="true" ht="25" customHeight="true" spans="1:19">
      <c r="A71" s="14">
        <v>615</v>
      </c>
      <c r="B71" s="15" t="s">
        <v>99</v>
      </c>
      <c r="C71" s="14">
        <f>VLOOKUP(B71,'[1]2019年'!A:B,2,FALSE)</f>
        <v>116196</v>
      </c>
      <c r="D71" s="14">
        <f>VLOOKUP(B71,'[1]2020年'!A:B,2,FALSE)</f>
        <v>110855</v>
      </c>
      <c r="E71" s="14">
        <f>VLOOKUP(B71,'[1]2021年'!A:B,2,FALSE)</f>
        <v>96963</v>
      </c>
      <c r="F71" s="18">
        <f t="shared" si="34"/>
        <v>-0.0865023530143995</v>
      </c>
      <c r="G71" s="19">
        <v>0.8</v>
      </c>
      <c r="H71" s="14">
        <f>SUM(H72:H81)</f>
        <v>81132</v>
      </c>
      <c r="I71" s="14">
        <f>SUM(I72:I81)</f>
        <v>64906</v>
      </c>
      <c r="J71" s="25">
        <f t="shared" si="28"/>
        <v>214</v>
      </c>
      <c r="K71" s="25">
        <v>130</v>
      </c>
      <c r="L71" s="25">
        <v>84</v>
      </c>
      <c r="M71" s="25">
        <f t="shared" si="29"/>
        <v>620</v>
      </c>
      <c r="N71" s="25">
        <v>370</v>
      </c>
      <c r="O71" s="25">
        <v>250</v>
      </c>
      <c r="P71" s="29">
        <f>SUM(P73:P81)</f>
        <v>9</v>
      </c>
      <c r="Q71" s="32">
        <f t="shared" si="20"/>
        <v>3551</v>
      </c>
      <c r="R71" s="32">
        <f>SUM(R72:R81)</f>
        <v>93</v>
      </c>
      <c r="S71" s="32">
        <f>SUM(S72:S81)</f>
        <v>3458</v>
      </c>
    </row>
    <row r="72" s="2" customFormat="true" ht="25" customHeight="true" spans="1:19">
      <c r="A72" s="16">
        <v>615001</v>
      </c>
      <c r="B72" s="17" t="s">
        <v>100</v>
      </c>
      <c r="C72" s="16">
        <f>VLOOKUP(B72,'[1]2019年'!A:B,2,FALSE)</f>
        <v>4877</v>
      </c>
      <c r="D72" s="16">
        <f>VLOOKUP(B72,'[1]2020年'!A:B,2,FALSE)</f>
        <v>4294</v>
      </c>
      <c r="E72" s="16">
        <f>VLOOKUP(B72,'[1]2021年'!A:B,2,FALSE)</f>
        <v>3793</v>
      </c>
      <c r="F72" s="20">
        <f t="shared" si="34"/>
        <v>-0.118108729816611</v>
      </c>
      <c r="G72" s="21">
        <v>0.8</v>
      </c>
      <c r="H72" s="16">
        <f t="shared" ref="H72:H81" si="38">ROUND(E72*(1+F72)*(1+F72),0)</f>
        <v>2950</v>
      </c>
      <c r="I72" s="16">
        <f t="shared" ref="I72:I81" si="39">ROUND(H72*G72,0)</f>
        <v>2360</v>
      </c>
      <c r="J72" s="26">
        <f t="shared" si="28"/>
        <v>214</v>
      </c>
      <c r="K72" s="26">
        <v>130</v>
      </c>
      <c r="L72" s="26">
        <v>84</v>
      </c>
      <c r="M72" s="26">
        <f t="shared" si="29"/>
        <v>620</v>
      </c>
      <c r="N72" s="26">
        <v>370</v>
      </c>
      <c r="O72" s="26">
        <v>250</v>
      </c>
      <c r="P72" s="30">
        <v>0</v>
      </c>
      <c r="Q72" s="33">
        <f t="shared" ref="Q72:Q107" si="40">R72+S72</f>
        <v>138</v>
      </c>
      <c r="R72" s="33">
        <v>12</v>
      </c>
      <c r="S72" s="33">
        <f t="shared" ref="S72:S103" si="41">ROUND((H72*$K72+I72*$N72)/10000,0)</f>
        <v>126</v>
      </c>
    </row>
    <row r="73" s="2" customFormat="true" ht="25" customHeight="true" spans="1:19">
      <c r="A73" s="16">
        <v>615002</v>
      </c>
      <c r="B73" s="17" t="s">
        <v>101</v>
      </c>
      <c r="C73" s="16">
        <f>VLOOKUP(B73,'[1]2019年'!A:B,2,FALSE)</f>
        <v>9754</v>
      </c>
      <c r="D73" s="16">
        <f>VLOOKUP(B73,'[1]2020年'!A:B,2,FALSE)</f>
        <v>9374</v>
      </c>
      <c r="E73" s="16">
        <f>VLOOKUP(B73,'[1]2021年'!A:B,2,FALSE)</f>
        <v>8910</v>
      </c>
      <c r="F73" s="20">
        <f t="shared" si="34"/>
        <v>-0.0442430244302606</v>
      </c>
      <c r="G73" s="21">
        <v>0.8</v>
      </c>
      <c r="H73" s="16">
        <f t="shared" si="38"/>
        <v>8139</v>
      </c>
      <c r="I73" s="16">
        <f t="shared" si="39"/>
        <v>6511</v>
      </c>
      <c r="J73" s="26">
        <f t="shared" si="28"/>
        <v>214</v>
      </c>
      <c r="K73" s="26">
        <v>130</v>
      </c>
      <c r="L73" s="26">
        <v>84</v>
      </c>
      <c r="M73" s="26">
        <f t="shared" si="29"/>
        <v>620</v>
      </c>
      <c r="N73" s="26">
        <v>370</v>
      </c>
      <c r="O73" s="26">
        <v>250</v>
      </c>
      <c r="P73" s="26">
        <v>1</v>
      </c>
      <c r="Q73" s="33">
        <f t="shared" si="40"/>
        <v>356</v>
      </c>
      <c r="R73" s="33">
        <f t="shared" ref="R73:R81" si="42">P73*9</f>
        <v>9</v>
      </c>
      <c r="S73" s="33">
        <f t="shared" si="41"/>
        <v>347</v>
      </c>
    </row>
    <row r="74" s="2" customFormat="true" ht="25" customHeight="true" spans="1:19">
      <c r="A74" s="16">
        <v>615003</v>
      </c>
      <c r="B74" s="17" t="s">
        <v>102</v>
      </c>
      <c r="C74" s="16">
        <f>VLOOKUP(B74,'[1]2019年'!A:B,2,FALSE)</f>
        <v>15641</v>
      </c>
      <c r="D74" s="16">
        <f>VLOOKUP(B74,'[1]2020年'!A:B,2,FALSE)</f>
        <v>14372</v>
      </c>
      <c r="E74" s="16">
        <f>VLOOKUP(B74,'[1]2021年'!A:B,2,FALSE)</f>
        <v>13568</v>
      </c>
      <c r="F74" s="20">
        <f t="shared" si="34"/>
        <v>-0.0686226773462676</v>
      </c>
      <c r="G74" s="21">
        <v>0.8</v>
      </c>
      <c r="H74" s="16">
        <f t="shared" si="38"/>
        <v>11770</v>
      </c>
      <c r="I74" s="16">
        <f t="shared" si="39"/>
        <v>9416</v>
      </c>
      <c r="J74" s="26">
        <f t="shared" si="28"/>
        <v>214</v>
      </c>
      <c r="K74" s="26">
        <v>130</v>
      </c>
      <c r="L74" s="26">
        <v>84</v>
      </c>
      <c r="M74" s="26">
        <f t="shared" si="29"/>
        <v>620</v>
      </c>
      <c r="N74" s="26">
        <v>370</v>
      </c>
      <c r="O74" s="26">
        <v>250</v>
      </c>
      <c r="P74" s="26">
        <v>1</v>
      </c>
      <c r="Q74" s="33">
        <f t="shared" si="40"/>
        <v>510</v>
      </c>
      <c r="R74" s="33">
        <f t="shared" si="42"/>
        <v>9</v>
      </c>
      <c r="S74" s="33">
        <f t="shared" si="41"/>
        <v>501</v>
      </c>
    </row>
    <row r="75" s="2" customFormat="true" ht="25" customHeight="true" spans="1:19">
      <c r="A75" s="16">
        <v>615004</v>
      </c>
      <c r="B75" s="17" t="s">
        <v>103</v>
      </c>
      <c r="C75" s="16">
        <f>VLOOKUP(B75,'[1]2019年'!A:B,2,FALSE)</f>
        <v>457</v>
      </c>
      <c r="D75" s="16">
        <f>VLOOKUP(B75,'[1]2020年'!A:B,2,FALSE)</f>
        <v>311</v>
      </c>
      <c r="E75" s="16">
        <f>VLOOKUP(B75,'[1]2021年'!A:B,2,FALSE)</f>
        <v>178</v>
      </c>
      <c r="F75" s="20">
        <f t="shared" si="34"/>
        <v>-0.37590327855028</v>
      </c>
      <c r="G75" s="21">
        <v>0.8</v>
      </c>
      <c r="H75" s="16">
        <f t="shared" si="38"/>
        <v>69</v>
      </c>
      <c r="I75" s="16">
        <f t="shared" si="39"/>
        <v>55</v>
      </c>
      <c r="J75" s="26">
        <f t="shared" si="28"/>
        <v>214</v>
      </c>
      <c r="K75" s="26">
        <v>130</v>
      </c>
      <c r="L75" s="26">
        <v>84</v>
      </c>
      <c r="M75" s="26">
        <f t="shared" si="29"/>
        <v>620</v>
      </c>
      <c r="N75" s="26">
        <v>370</v>
      </c>
      <c r="O75" s="26">
        <v>250</v>
      </c>
      <c r="P75" s="26">
        <v>1</v>
      </c>
      <c r="Q75" s="33">
        <f t="shared" si="40"/>
        <v>12</v>
      </c>
      <c r="R75" s="33">
        <f t="shared" si="42"/>
        <v>9</v>
      </c>
      <c r="S75" s="33">
        <f t="shared" si="41"/>
        <v>3</v>
      </c>
    </row>
    <row r="76" s="2" customFormat="true" ht="25" customHeight="true" spans="1:19">
      <c r="A76" s="16">
        <v>615005</v>
      </c>
      <c r="B76" s="17" t="s">
        <v>104</v>
      </c>
      <c r="C76" s="16">
        <f>VLOOKUP(B76,'[1]2019年'!A:B,2,FALSE)</f>
        <v>4018</v>
      </c>
      <c r="D76" s="16">
        <f>VLOOKUP(B76,'[1]2020年'!A:B,2,FALSE)</f>
        <v>3988</v>
      </c>
      <c r="E76" s="16">
        <f>VLOOKUP(B76,'[1]2021年'!A:B,2,FALSE)</f>
        <v>3287</v>
      </c>
      <c r="F76" s="20">
        <f t="shared" si="34"/>
        <v>-0.0955285018913031</v>
      </c>
      <c r="G76" s="21">
        <v>0.8</v>
      </c>
      <c r="H76" s="16">
        <f t="shared" si="38"/>
        <v>2689</v>
      </c>
      <c r="I76" s="16">
        <f t="shared" si="39"/>
        <v>2151</v>
      </c>
      <c r="J76" s="26">
        <f t="shared" si="28"/>
        <v>214</v>
      </c>
      <c r="K76" s="26">
        <v>130</v>
      </c>
      <c r="L76" s="26">
        <v>84</v>
      </c>
      <c r="M76" s="26">
        <f t="shared" si="29"/>
        <v>620</v>
      </c>
      <c r="N76" s="26">
        <v>370</v>
      </c>
      <c r="O76" s="26">
        <v>250</v>
      </c>
      <c r="P76" s="26">
        <v>1</v>
      </c>
      <c r="Q76" s="33">
        <f t="shared" si="40"/>
        <v>124</v>
      </c>
      <c r="R76" s="33">
        <f t="shared" si="42"/>
        <v>9</v>
      </c>
      <c r="S76" s="33">
        <f t="shared" si="41"/>
        <v>115</v>
      </c>
    </row>
    <row r="77" s="2" customFormat="true" ht="25" customHeight="true" spans="1:19">
      <c r="A77" s="16">
        <v>615006</v>
      </c>
      <c r="B77" s="17" t="s">
        <v>105</v>
      </c>
      <c r="C77" s="16">
        <f>VLOOKUP(B77,'[1]2019年'!A:B,2,FALSE)</f>
        <v>23587</v>
      </c>
      <c r="D77" s="16">
        <f>VLOOKUP(B77,'[1]2020年'!A:B,2,FALSE)</f>
        <v>23230</v>
      </c>
      <c r="E77" s="16">
        <f>VLOOKUP(B77,'[1]2021年'!A:B,2,FALSE)</f>
        <v>19764</v>
      </c>
      <c r="F77" s="20">
        <f t="shared" si="34"/>
        <v>-0.084620738286211</v>
      </c>
      <c r="G77" s="21">
        <v>0.8</v>
      </c>
      <c r="H77" s="16">
        <f t="shared" si="38"/>
        <v>16561</v>
      </c>
      <c r="I77" s="16">
        <f t="shared" si="39"/>
        <v>13249</v>
      </c>
      <c r="J77" s="26">
        <f t="shared" si="28"/>
        <v>214</v>
      </c>
      <c r="K77" s="26">
        <v>130</v>
      </c>
      <c r="L77" s="26">
        <v>84</v>
      </c>
      <c r="M77" s="26">
        <f t="shared" si="29"/>
        <v>620</v>
      </c>
      <c r="N77" s="26">
        <v>370</v>
      </c>
      <c r="O77" s="26">
        <v>250</v>
      </c>
      <c r="P77" s="26">
        <v>1</v>
      </c>
      <c r="Q77" s="33">
        <f t="shared" si="40"/>
        <v>715</v>
      </c>
      <c r="R77" s="33">
        <f t="shared" si="42"/>
        <v>9</v>
      </c>
      <c r="S77" s="33">
        <f t="shared" si="41"/>
        <v>706</v>
      </c>
    </row>
    <row r="78" s="2" customFormat="true" ht="25" customHeight="true" spans="1:19">
      <c r="A78" s="16">
        <v>615007</v>
      </c>
      <c r="B78" s="17" t="s">
        <v>106</v>
      </c>
      <c r="C78" s="16">
        <f>VLOOKUP(B78,'[1]2019年'!A:B,2,FALSE)</f>
        <v>20691</v>
      </c>
      <c r="D78" s="16">
        <f>VLOOKUP(B78,'[1]2020年'!A:B,2,FALSE)</f>
        <v>20037</v>
      </c>
      <c r="E78" s="16">
        <f>VLOOKUP(B78,'[1]2021年'!A:B,2,FALSE)</f>
        <v>17367</v>
      </c>
      <c r="F78" s="20">
        <f t="shared" si="34"/>
        <v>-0.0838392923611843</v>
      </c>
      <c r="G78" s="21">
        <v>0.8</v>
      </c>
      <c r="H78" s="16">
        <f t="shared" si="38"/>
        <v>14577</v>
      </c>
      <c r="I78" s="16">
        <f t="shared" si="39"/>
        <v>11662</v>
      </c>
      <c r="J78" s="26">
        <f t="shared" si="28"/>
        <v>214</v>
      </c>
      <c r="K78" s="26">
        <v>130</v>
      </c>
      <c r="L78" s="26">
        <v>84</v>
      </c>
      <c r="M78" s="26">
        <f t="shared" si="29"/>
        <v>620</v>
      </c>
      <c r="N78" s="26">
        <v>370</v>
      </c>
      <c r="O78" s="26">
        <v>250</v>
      </c>
      <c r="P78" s="26">
        <v>1</v>
      </c>
      <c r="Q78" s="33">
        <f t="shared" si="40"/>
        <v>630</v>
      </c>
      <c r="R78" s="33">
        <f t="shared" si="42"/>
        <v>9</v>
      </c>
      <c r="S78" s="33">
        <f t="shared" si="41"/>
        <v>621</v>
      </c>
    </row>
    <row r="79" s="2" customFormat="true" ht="25" customHeight="true" spans="1:19">
      <c r="A79" s="16">
        <v>615008</v>
      </c>
      <c r="B79" s="17" t="s">
        <v>107</v>
      </c>
      <c r="C79" s="16">
        <f>VLOOKUP(B79,'[1]2019年'!A:B,2,FALSE)</f>
        <v>15197</v>
      </c>
      <c r="D79" s="16">
        <f>VLOOKUP(B79,'[1]2020年'!A:B,2,FALSE)</f>
        <v>14310</v>
      </c>
      <c r="E79" s="16">
        <f>VLOOKUP(B79,'[1]2021年'!A:B,2,FALSE)</f>
        <v>12314</v>
      </c>
      <c r="F79" s="20">
        <f t="shared" si="34"/>
        <v>-0.0998380673999354</v>
      </c>
      <c r="G79" s="21">
        <v>0.8</v>
      </c>
      <c r="H79" s="16">
        <f t="shared" si="38"/>
        <v>9978</v>
      </c>
      <c r="I79" s="16">
        <f t="shared" si="39"/>
        <v>7982</v>
      </c>
      <c r="J79" s="26">
        <f t="shared" si="28"/>
        <v>214</v>
      </c>
      <c r="K79" s="26">
        <v>130</v>
      </c>
      <c r="L79" s="26">
        <v>84</v>
      </c>
      <c r="M79" s="26">
        <f t="shared" si="29"/>
        <v>620</v>
      </c>
      <c r="N79" s="26">
        <v>370</v>
      </c>
      <c r="O79" s="26">
        <v>250</v>
      </c>
      <c r="P79" s="26">
        <v>1</v>
      </c>
      <c r="Q79" s="33">
        <f t="shared" si="40"/>
        <v>434</v>
      </c>
      <c r="R79" s="33">
        <f t="shared" si="42"/>
        <v>9</v>
      </c>
      <c r="S79" s="33">
        <f t="shared" si="41"/>
        <v>425</v>
      </c>
    </row>
    <row r="80" s="2" customFormat="true" ht="25" customHeight="true" spans="1:19">
      <c r="A80" s="16">
        <v>615009</v>
      </c>
      <c r="B80" s="17" t="s">
        <v>108</v>
      </c>
      <c r="C80" s="16">
        <f>VLOOKUP(B80,'[1]2019年'!A:B,2,FALSE)</f>
        <v>11078</v>
      </c>
      <c r="D80" s="16">
        <f>VLOOKUP(B80,'[1]2020年'!A:B,2,FALSE)</f>
        <v>10826</v>
      </c>
      <c r="E80" s="16">
        <f>VLOOKUP(B80,'[1]2021年'!A:B,2,FALSE)</f>
        <v>9189</v>
      </c>
      <c r="F80" s="20">
        <f t="shared" si="34"/>
        <v>-0.0892410549817952</v>
      </c>
      <c r="G80" s="21">
        <v>0.8</v>
      </c>
      <c r="H80" s="16">
        <f t="shared" si="38"/>
        <v>7622</v>
      </c>
      <c r="I80" s="16">
        <f t="shared" si="39"/>
        <v>6098</v>
      </c>
      <c r="J80" s="26">
        <f t="shared" si="28"/>
        <v>214</v>
      </c>
      <c r="K80" s="26">
        <v>130</v>
      </c>
      <c r="L80" s="26">
        <v>84</v>
      </c>
      <c r="M80" s="26">
        <f t="shared" si="29"/>
        <v>620</v>
      </c>
      <c r="N80" s="26">
        <v>370</v>
      </c>
      <c r="O80" s="26">
        <v>250</v>
      </c>
      <c r="P80" s="26">
        <v>1</v>
      </c>
      <c r="Q80" s="33">
        <f t="shared" si="40"/>
        <v>334</v>
      </c>
      <c r="R80" s="33">
        <f t="shared" si="42"/>
        <v>9</v>
      </c>
      <c r="S80" s="33">
        <f t="shared" si="41"/>
        <v>325</v>
      </c>
    </row>
    <row r="81" s="2" customFormat="true" ht="25" customHeight="true" spans="1:19">
      <c r="A81" s="16">
        <v>615010</v>
      </c>
      <c r="B81" s="17" t="s">
        <v>109</v>
      </c>
      <c r="C81" s="16">
        <f>VLOOKUP(B81,'[1]2019年'!A:B,2,FALSE)</f>
        <v>10896</v>
      </c>
      <c r="D81" s="16">
        <f>VLOOKUP(B81,'[1]2020年'!A:B,2,FALSE)</f>
        <v>10113</v>
      </c>
      <c r="E81" s="16">
        <f>VLOOKUP(B81,'[1]2021年'!A:B,2,FALSE)</f>
        <v>8593</v>
      </c>
      <c r="F81" s="20">
        <f t="shared" si="34"/>
        <v>-0.111947055460412</v>
      </c>
      <c r="G81" s="21">
        <v>0.8</v>
      </c>
      <c r="H81" s="16">
        <f t="shared" si="38"/>
        <v>6777</v>
      </c>
      <c r="I81" s="16">
        <f t="shared" si="39"/>
        <v>5422</v>
      </c>
      <c r="J81" s="26">
        <f t="shared" si="28"/>
        <v>214</v>
      </c>
      <c r="K81" s="26">
        <v>130</v>
      </c>
      <c r="L81" s="26">
        <v>84</v>
      </c>
      <c r="M81" s="26">
        <f t="shared" si="29"/>
        <v>620</v>
      </c>
      <c r="N81" s="26">
        <v>370</v>
      </c>
      <c r="O81" s="26">
        <v>250</v>
      </c>
      <c r="P81" s="26">
        <v>1</v>
      </c>
      <c r="Q81" s="33">
        <f t="shared" si="40"/>
        <v>298</v>
      </c>
      <c r="R81" s="33">
        <f t="shared" si="42"/>
        <v>9</v>
      </c>
      <c r="S81" s="33">
        <f t="shared" si="41"/>
        <v>289</v>
      </c>
    </row>
    <row r="82" s="1" customFormat="true" ht="25" customHeight="true" spans="1:19">
      <c r="A82" s="14">
        <v>616</v>
      </c>
      <c r="B82" s="15" t="s">
        <v>110</v>
      </c>
      <c r="C82" s="14">
        <f>VLOOKUP(B82,'[1]2019年'!A:B,2,FALSE)</f>
        <v>94417</v>
      </c>
      <c r="D82" s="14">
        <f>VLOOKUP(B82,'[1]2020年'!A:B,2,FALSE)</f>
        <v>85540</v>
      </c>
      <c r="E82" s="14">
        <f>VLOOKUP(B82,'[1]2021年'!A:B,2,FALSE)</f>
        <v>73362</v>
      </c>
      <c r="F82" s="18">
        <f t="shared" si="34"/>
        <v>-0.118524019227873</v>
      </c>
      <c r="G82" s="19">
        <v>0.8</v>
      </c>
      <c r="H82" s="14">
        <f>SUM(H84:H88)</f>
        <v>57171</v>
      </c>
      <c r="I82" s="14">
        <f>SUM(I84:I88)</f>
        <v>45738</v>
      </c>
      <c r="J82" s="25">
        <f t="shared" si="28"/>
        <v>214</v>
      </c>
      <c r="K82" s="25">
        <v>130</v>
      </c>
      <c r="L82" s="25">
        <v>84</v>
      </c>
      <c r="M82" s="25">
        <f t="shared" si="29"/>
        <v>620</v>
      </c>
      <c r="N82" s="25">
        <v>370</v>
      </c>
      <c r="O82" s="25">
        <v>250</v>
      </c>
      <c r="P82" s="29">
        <f>SUM(P84:P88)</f>
        <v>5</v>
      </c>
      <c r="Q82" s="32">
        <f t="shared" si="40"/>
        <v>2492</v>
      </c>
      <c r="R82" s="32">
        <f>SUM(R83:R88)</f>
        <v>57</v>
      </c>
      <c r="S82" s="32">
        <f>SUM(S83:S88)</f>
        <v>2435</v>
      </c>
    </row>
    <row r="83" s="2" customFormat="true" ht="25" customHeight="true" spans="1:19">
      <c r="A83" s="16">
        <v>616001</v>
      </c>
      <c r="B83" s="17" t="s">
        <v>111</v>
      </c>
      <c r="C83" s="16"/>
      <c r="D83" s="16"/>
      <c r="E83" s="16"/>
      <c r="F83" s="20"/>
      <c r="G83" s="21"/>
      <c r="H83" s="16"/>
      <c r="I83" s="16"/>
      <c r="J83" s="26"/>
      <c r="K83" s="26"/>
      <c r="L83" s="26"/>
      <c r="M83" s="26"/>
      <c r="N83" s="26"/>
      <c r="O83" s="26"/>
      <c r="P83" s="30"/>
      <c r="Q83" s="33">
        <f t="shared" si="40"/>
        <v>12</v>
      </c>
      <c r="R83" s="33">
        <v>12</v>
      </c>
      <c r="S83" s="33"/>
    </row>
    <row r="84" s="2" customFormat="true" ht="25" customHeight="true" spans="1:19">
      <c r="A84" s="16">
        <v>616002</v>
      </c>
      <c r="B84" s="17" t="s">
        <v>112</v>
      </c>
      <c r="C84" s="16">
        <f>VLOOKUP(B84,'[1]2019年'!A:B,2,FALSE)</f>
        <v>20729</v>
      </c>
      <c r="D84" s="16">
        <f>VLOOKUP(B84,'[1]2020年'!A:B,2,FALSE)</f>
        <v>18297</v>
      </c>
      <c r="E84" s="16">
        <f>VLOOKUP(B84,'[1]2021年'!A:B,2,FALSE)</f>
        <v>16287</v>
      </c>
      <c r="F84" s="20">
        <f t="shared" ref="F84:F99" si="43">POWER(10,LOG10(E84/C84)/2)-1</f>
        <v>-0.113596683283422</v>
      </c>
      <c r="G84" s="21">
        <v>0.8</v>
      </c>
      <c r="H84" s="16">
        <f t="shared" ref="H84:H88" si="44">ROUND(E84*(1+F84)*(1+F84),0)</f>
        <v>12797</v>
      </c>
      <c r="I84" s="16">
        <f t="shared" ref="I84:I88" si="45">ROUND(H84*G84,0)</f>
        <v>10238</v>
      </c>
      <c r="J84" s="26">
        <f t="shared" si="28"/>
        <v>214</v>
      </c>
      <c r="K84" s="26">
        <v>130</v>
      </c>
      <c r="L84" s="26">
        <v>84</v>
      </c>
      <c r="M84" s="26">
        <f t="shared" si="29"/>
        <v>620</v>
      </c>
      <c r="N84" s="26">
        <v>370</v>
      </c>
      <c r="O84" s="26">
        <v>250</v>
      </c>
      <c r="P84" s="26">
        <v>1</v>
      </c>
      <c r="Q84" s="33">
        <f t="shared" si="40"/>
        <v>554</v>
      </c>
      <c r="R84" s="33">
        <f t="shared" ref="R84:R88" si="46">P84*9</f>
        <v>9</v>
      </c>
      <c r="S84" s="33">
        <f t="shared" si="41"/>
        <v>545</v>
      </c>
    </row>
    <row r="85" s="2" customFormat="true" ht="25" customHeight="true" spans="1:19">
      <c r="A85" s="16">
        <v>616004</v>
      </c>
      <c r="B85" s="17" t="s">
        <v>113</v>
      </c>
      <c r="C85" s="16">
        <f>VLOOKUP(B85,'[1]2019年'!A:B,2,FALSE)</f>
        <v>15010</v>
      </c>
      <c r="D85" s="16">
        <f>VLOOKUP(B85,'[1]2020年'!A:B,2,FALSE)</f>
        <v>13977</v>
      </c>
      <c r="E85" s="16">
        <f>VLOOKUP(B85,'[1]2021年'!A:B,2,FALSE)</f>
        <v>11415</v>
      </c>
      <c r="F85" s="20">
        <f t="shared" si="43"/>
        <v>-0.127937499565795</v>
      </c>
      <c r="G85" s="21">
        <v>0.8</v>
      </c>
      <c r="H85" s="16">
        <f t="shared" si="44"/>
        <v>8681</v>
      </c>
      <c r="I85" s="16">
        <f t="shared" si="45"/>
        <v>6945</v>
      </c>
      <c r="J85" s="26">
        <f t="shared" si="28"/>
        <v>214</v>
      </c>
      <c r="K85" s="26">
        <v>130</v>
      </c>
      <c r="L85" s="26">
        <v>84</v>
      </c>
      <c r="M85" s="26">
        <f t="shared" si="29"/>
        <v>620</v>
      </c>
      <c r="N85" s="26">
        <v>370</v>
      </c>
      <c r="O85" s="26">
        <v>250</v>
      </c>
      <c r="P85" s="26">
        <v>1</v>
      </c>
      <c r="Q85" s="33">
        <f t="shared" si="40"/>
        <v>379</v>
      </c>
      <c r="R85" s="33">
        <f t="shared" si="46"/>
        <v>9</v>
      </c>
      <c r="S85" s="33">
        <f t="shared" si="41"/>
        <v>370</v>
      </c>
    </row>
    <row r="86" s="2" customFormat="true" ht="25" customHeight="true" spans="1:19">
      <c r="A86" s="16">
        <v>616005</v>
      </c>
      <c r="B86" s="17" t="s">
        <v>114</v>
      </c>
      <c r="C86" s="16">
        <f>VLOOKUP(B86,'[1]2019年'!A:B,2,FALSE)</f>
        <v>20680</v>
      </c>
      <c r="D86" s="16">
        <f>VLOOKUP(B86,'[1]2020年'!A:B,2,FALSE)</f>
        <v>18651</v>
      </c>
      <c r="E86" s="16">
        <f>VLOOKUP(B86,'[1]2021年'!A:B,2,FALSE)</f>
        <v>15504</v>
      </c>
      <c r="F86" s="20">
        <f t="shared" si="43"/>
        <v>-0.134142122168146</v>
      </c>
      <c r="G86" s="21">
        <v>0.8</v>
      </c>
      <c r="H86" s="16">
        <f t="shared" si="44"/>
        <v>11624</v>
      </c>
      <c r="I86" s="16">
        <f t="shared" si="45"/>
        <v>9299</v>
      </c>
      <c r="J86" s="26">
        <f t="shared" si="28"/>
        <v>214</v>
      </c>
      <c r="K86" s="26">
        <v>130</v>
      </c>
      <c r="L86" s="26">
        <v>84</v>
      </c>
      <c r="M86" s="26">
        <f t="shared" si="29"/>
        <v>620</v>
      </c>
      <c r="N86" s="26">
        <v>370</v>
      </c>
      <c r="O86" s="26">
        <v>250</v>
      </c>
      <c r="P86" s="26">
        <v>1</v>
      </c>
      <c r="Q86" s="33">
        <f t="shared" si="40"/>
        <v>504</v>
      </c>
      <c r="R86" s="33">
        <f t="shared" si="46"/>
        <v>9</v>
      </c>
      <c r="S86" s="33">
        <f t="shared" si="41"/>
        <v>495</v>
      </c>
    </row>
    <row r="87" s="2" customFormat="true" ht="25" customHeight="true" spans="1:19">
      <c r="A87" s="16">
        <v>616006</v>
      </c>
      <c r="B87" s="17" t="s">
        <v>115</v>
      </c>
      <c r="C87" s="16">
        <f>VLOOKUP(B87,'[1]2019年'!A:B,2,FALSE)</f>
        <v>17411</v>
      </c>
      <c r="D87" s="16">
        <f>VLOOKUP(B87,'[1]2020年'!A:B,2,FALSE)</f>
        <v>17380</v>
      </c>
      <c r="E87" s="16">
        <f>VLOOKUP(B87,'[1]2021年'!A:B,2,FALSE)</f>
        <v>14953</v>
      </c>
      <c r="F87" s="20">
        <f t="shared" si="43"/>
        <v>-0.0732719488315525</v>
      </c>
      <c r="G87" s="21">
        <v>0.8</v>
      </c>
      <c r="H87" s="16">
        <f t="shared" si="44"/>
        <v>12842</v>
      </c>
      <c r="I87" s="16">
        <f t="shared" si="45"/>
        <v>10274</v>
      </c>
      <c r="J87" s="26">
        <f t="shared" si="28"/>
        <v>214</v>
      </c>
      <c r="K87" s="26">
        <v>130</v>
      </c>
      <c r="L87" s="26">
        <v>84</v>
      </c>
      <c r="M87" s="26">
        <f t="shared" si="29"/>
        <v>620</v>
      </c>
      <c r="N87" s="26">
        <v>370</v>
      </c>
      <c r="O87" s="26">
        <v>250</v>
      </c>
      <c r="P87" s="26">
        <v>1</v>
      </c>
      <c r="Q87" s="33">
        <f t="shared" si="40"/>
        <v>556</v>
      </c>
      <c r="R87" s="33">
        <f t="shared" si="46"/>
        <v>9</v>
      </c>
      <c r="S87" s="33">
        <f t="shared" si="41"/>
        <v>547</v>
      </c>
    </row>
    <row r="88" s="2" customFormat="true" ht="25" customHeight="true" spans="1:19">
      <c r="A88" s="16">
        <v>616007</v>
      </c>
      <c r="B88" s="17" t="s">
        <v>116</v>
      </c>
      <c r="C88" s="16">
        <f>VLOOKUP(B88,'[1]2019年'!A:B,2,FALSE)</f>
        <v>20587</v>
      </c>
      <c r="D88" s="16">
        <f>VLOOKUP(B88,'[1]2020年'!A:B,2,FALSE)</f>
        <v>17235</v>
      </c>
      <c r="E88" s="16">
        <f>VLOOKUP(B88,'[1]2021年'!A:B,2,FALSE)</f>
        <v>15203</v>
      </c>
      <c r="F88" s="20">
        <f t="shared" si="43"/>
        <v>-0.140653889800125</v>
      </c>
      <c r="G88" s="21">
        <v>0.8</v>
      </c>
      <c r="H88" s="16">
        <f t="shared" si="44"/>
        <v>11227</v>
      </c>
      <c r="I88" s="16">
        <f t="shared" si="45"/>
        <v>8982</v>
      </c>
      <c r="J88" s="26">
        <f t="shared" si="28"/>
        <v>214</v>
      </c>
      <c r="K88" s="26">
        <v>130</v>
      </c>
      <c r="L88" s="26">
        <v>84</v>
      </c>
      <c r="M88" s="26">
        <f t="shared" si="29"/>
        <v>620</v>
      </c>
      <c r="N88" s="26">
        <v>370</v>
      </c>
      <c r="O88" s="26">
        <v>250</v>
      </c>
      <c r="P88" s="26">
        <v>1</v>
      </c>
      <c r="Q88" s="33">
        <f t="shared" si="40"/>
        <v>487</v>
      </c>
      <c r="R88" s="33">
        <f t="shared" si="46"/>
        <v>9</v>
      </c>
      <c r="S88" s="33">
        <f t="shared" si="41"/>
        <v>478</v>
      </c>
    </row>
    <row r="89" s="1" customFormat="true" ht="25" customHeight="true" spans="1:19">
      <c r="A89" s="14">
        <v>617</v>
      </c>
      <c r="B89" s="15" t="s">
        <v>117</v>
      </c>
      <c r="C89" s="14">
        <f>VLOOKUP(B89,'[1]2019年'!A:B,2,FALSE)</f>
        <v>47311</v>
      </c>
      <c r="D89" s="14">
        <f>VLOOKUP(B89,'[1]2020年'!A:B,2,FALSE)</f>
        <v>42819</v>
      </c>
      <c r="E89" s="14">
        <f>VLOOKUP(B89,'[1]2021年'!A:B,2,FALSE)</f>
        <v>37651</v>
      </c>
      <c r="F89" s="18">
        <f t="shared" si="43"/>
        <v>-0.107913034447917</v>
      </c>
      <c r="G89" s="19">
        <v>0.8</v>
      </c>
      <c r="H89" s="14">
        <f>SUM(H90:H98)</f>
        <v>30298</v>
      </c>
      <c r="I89" s="14">
        <f>SUM(I90:I98)</f>
        <v>24238</v>
      </c>
      <c r="J89" s="25">
        <f t="shared" si="28"/>
        <v>214</v>
      </c>
      <c r="K89" s="25">
        <v>130</v>
      </c>
      <c r="L89" s="25">
        <v>84</v>
      </c>
      <c r="M89" s="25">
        <f t="shared" si="29"/>
        <v>620</v>
      </c>
      <c r="N89" s="25">
        <v>370</v>
      </c>
      <c r="O89" s="25">
        <v>250</v>
      </c>
      <c r="P89" s="29">
        <f>SUM(P91:P98)</f>
        <v>8</v>
      </c>
      <c r="Q89" s="32">
        <f t="shared" si="40"/>
        <v>1375</v>
      </c>
      <c r="R89" s="32">
        <f>SUM(R90:R98)</f>
        <v>84</v>
      </c>
      <c r="S89" s="32">
        <f>SUM(S90:S98)</f>
        <v>1291</v>
      </c>
    </row>
    <row r="90" s="2" customFormat="true" ht="25" customHeight="true" spans="1:19">
      <c r="A90" s="16">
        <v>617001</v>
      </c>
      <c r="B90" s="17" t="s">
        <v>118</v>
      </c>
      <c r="C90" s="16">
        <f>VLOOKUP(B90,'[1]2019年'!A:B,2,FALSE)</f>
        <v>561</v>
      </c>
      <c r="D90" s="16">
        <f>VLOOKUP(B90,'[1]2020年'!A:B,2,FALSE)</f>
        <v>519</v>
      </c>
      <c r="E90" s="16">
        <f>VLOOKUP(B90,'[1]2021年'!A:B,2,FALSE)</f>
        <v>495</v>
      </c>
      <c r="F90" s="20">
        <f t="shared" si="43"/>
        <v>-0.0606635633722757</v>
      </c>
      <c r="G90" s="21">
        <v>0.8</v>
      </c>
      <c r="H90" s="16">
        <f t="shared" ref="H90:H98" si="47">ROUND(E90*(1+F90)*(1+F90),0)</f>
        <v>437</v>
      </c>
      <c r="I90" s="16">
        <f t="shared" ref="I90:I98" si="48">ROUND(H90*G90,0)</f>
        <v>350</v>
      </c>
      <c r="J90" s="26">
        <f t="shared" si="28"/>
        <v>214</v>
      </c>
      <c r="K90" s="26">
        <v>130</v>
      </c>
      <c r="L90" s="26">
        <v>84</v>
      </c>
      <c r="M90" s="26">
        <f t="shared" si="29"/>
        <v>620</v>
      </c>
      <c r="N90" s="26">
        <v>370</v>
      </c>
      <c r="O90" s="26">
        <v>250</v>
      </c>
      <c r="P90" s="30">
        <v>0</v>
      </c>
      <c r="Q90" s="33">
        <f t="shared" si="40"/>
        <v>31</v>
      </c>
      <c r="R90" s="33">
        <v>12</v>
      </c>
      <c r="S90" s="33">
        <f t="shared" si="41"/>
        <v>19</v>
      </c>
    </row>
    <row r="91" s="2" customFormat="true" ht="25" customHeight="true" spans="1:19">
      <c r="A91" s="16">
        <v>617002</v>
      </c>
      <c r="B91" s="17" t="s">
        <v>119</v>
      </c>
      <c r="C91" s="16">
        <f>VLOOKUP(B91,'[1]2019年'!A:B,2,FALSE)</f>
        <v>6826</v>
      </c>
      <c r="D91" s="16">
        <f>VLOOKUP(B91,'[1]2020年'!A:B,2,FALSE)</f>
        <v>5745</v>
      </c>
      <c r="E91" s="16">
        <f>VLOOKUP(B91,'[1]2021年'!A:B,2,FALSE)</f>
        <v>5129</v>
      </c>
      <c r="F91" s="20">
        <f t="shared" si="43"/>
        <v>-0.133171448627606</v>
      </c>
      <c r="G91" s="21">
        <v>0.8</v>
      </c>
      <c r="H91" s="16">
        <f t="shared" si="47"/>
        <v>3854</v>
      </c>
      <c r="I91" s="16">
        <f t="shared" si="48"/>
        <v>3083</v>
      </c>
      <c r="J91" s="26">
        <f t="shared" si="28"/>
        <v>214</v>
      </c>
      <c r="K91" s="26">
        <v>130</v>
      </c>
      <c r="L91" s="26">
        <v>84</v>
      </c>
      <c r="M91" s="26">
        <f t="shared" si="29"/>
        <v>620</v>
      </c>
      <c r="N91" s="26">
        <v>370</v>
      </c>
      <c r="O91" s="26">
        <v>250</v>
      </c>
      <c r="P91" s="26">
        <v>1</v>
      </c>
      <c r="Q91" s="33">
        <f t="shared" si="40"/>
        <v>173</v>
      </c>
      <c r="R91" s="33">
        <f t="shared" ref="R91:R98" si="49">P91*9</f>
        <v>9</v>
      </c>
      <c r="S91" s="33">
        <f t="shared" si="41"/>
        <v>164</v>
      </c>
    </row>
    <row r="92" s="2" customFormat="true" ht="25" customHeight="true" spans="1:19">
      <c r="A92" s="16">
        <v>617003</v>
      </c>
      <c r="B92" s="17" t="s">
        <v>120</v>
      </c>
      <c r="C92" s="16">
        <f>VLOOKUP(B92,'[1]2019年'!A:B,2,FALSE)</f>
        <v>1599</v>
      </c>
      <c r="D92" s="16">
        <f>VLOOKUP(B92,'[1]2020年'!A:B,2,FALSE)</f>
        <v>1403</v>
      </c>
      <c r="E92" s="16">
        <f>VLOOKUP(B92,'[1]2021年'!A:B,2,FALSE)</f>
        <v>1568</v>
      </c>
      <c r="F92" s="20">
        <f t="shared" si="43"/>
        <v>-0.00974100203436301</v>
      </c>
      <c r="G92" s="21">
        <v>0.8</v>
      </c>
      <c r="H92" s="16">
        <f t="shared" si="47"/>
        <v>1538</v>
      </c>
      <c r="I92" s="16">
        <f t="shared" si="48"/>
        <v>1230</v>
      </c>
      <c r="J92" s="26">
        <f t="shared" si="28"/>
        <v>214</v>
      </c>
      <c r="K92" s="26">
        <v>130</v>
      </c>
      <c r="L92" s="26">
        <v>84</v>
      </c>
      <c r="M92" s="26">
        <f t="shared" si="29"/>
        <v>620</v>
      </c>
      <c r="N92" s="26">
        <v>370</v>
      </c>
      <c r="O92" s="26">
        <v>250</v>
      </c>
      <c r="P92" s="26">
        <v>1</v>
      </c>
      <c r="Q92" s="33">
        <f t="shared" si="40"/>
        <v>75</v>
      </c>
      <c r="R92" s="33">
        <f t="shared" si="49"/>
        <v>9</v>
      </c>
      <c r="S92" s="33">
        <f t="shared" si="41"/>
        <v>66</v>
      </c>
    </row>
    <row r="93" s="2" customFormat="true" ht="25" customHeight="true" spans="1:19">
      <c r="A93" s="16">
        <v>617004</v>
      </c>
      <c r="B93" s="17" t="s">
        <v>121</v>
      </c>
      <c r="C93" s="16">
        <f>VLOOKUP(B93,'[1]2019年'!A:B,2,FALSE)</f>
        <v>5013</v>
      </c>
      <c r="D93" s="16">
        <f>VLOOKUP(B93,'[1]2020年'!A:B,2,FALSE)</f>
        <v>4237</v>
      </c>
      <c r="E93" s="16">
        <f>VLOOKUP(B93,'[1]2021年'!A:B,2,FALSE)</f>
        <v>3784</v>
      </c>
      <c r="F93" s="20">
        <f t="shared" si="43"/>
        <v>-0.131186197910635</v>
      </c>
      <c r="G93" s="21">
        <v>0.8</v>
      </c>
      <c r="H93" s="16">
        <f t="shared" si="47"/>
        <v>2856</v>
      </c>
      <c r="I93" s="16">
        <f t="shared" si="48"/>
        <v>2285</v>
      </c>
      <c r="J93" s="26">
        <f t="shared" si="28"/>
        <v>214</v>
      </c>
      <c r="K93" s="26">
        <v>130</v>
      </c>
      <c r="L93" s="26">
        <v>84</v>
      </c>
      <c r="M93" s="26">
        <f t="shared" si="29"/>
        <v>620</v>
      </c>
      <c r="N93" s="26">
        <v>370</v>
      </c>
      <c r="O93" s="26">
        <v>250</v>
      </c>
      <c r="P93" s="26">
        <v>1</v>
      </c>
      <c r="Q93" s="33">
        <f t="shared" si="40"/>
        <v>131</v>
      </c>
      <c r="R93" s="33">
        <f t="shared" si="49"/>
        <v>9</v>
      </c>
      <c r="S93" s="33">
        <f t="shared" si="41"/>
        <v>122</v>
      </c>
    </row>
    <row r="94" s="2" customFormat="true" ht="25" customHeight="true" spans="1:19">
      <c r="A94" s="16">
        <v>617005</v>
      </c>
      <c r="B94" s="17" t="s">
        <v>122</v>
      </c>
      <c r="C94" s="16">
        <f>VLOOKUP(B94,'[1]2019年'!A:B,2,FALSE)</f>
        <v>6621</v>
      </c>
      <c r="D94" s="16">
        <f>VLOOKUP(B94,'[1]2020年'!A:B,2,FALSE)</f>
        <v>5434</v>
      </c>
      <c r="E94" s="16">
        <f>VLOOKUP(B94,'[1]2021年'!A:B,2,FALSE)</f>
        <v>4582</v>
      </c>
      <c r="F94" s="20">
        <f t="shared" si="43"/>
        <v>-0.168110297413597</v>
      </c>
      <c r="G94" s="21">
        <v>0.8</v>
      </c>
      <c r="H94" s="16">
        <f t="shared" si="47"/>
        <v>3171</v>
      </c>
      <c r="I94" s="16">
        <f t="shared" si="48"/>
        <v>2537</v>
      </c>
      <c r="J94" s="26">
        <f t="shared" si="28"/>
        <v>214</v>
      </c>
      <c r="K94" s="26">
        <v>130</v>
      </c>
      <c r="L94" s="26">
        <v>84</v>
      </c>
      <c r="M94" s="26">
        <f t="shared" si="29"/>
        <v>620</v>
      </c>
      <c r="N94" s="26">
        <v>370</v>
      </c>
      <c r="O94" s="26">
        <v>250</v>
      </c>
      <c r="P94" s="26">
        <v>1</v>
      </c>
      <c r="Q94" s="33">
        <f t="shared" si="40"/>
        <v>144</v>
      </c>
      <c r="R94" s="33">
        <f t="shared" si="49"/>
        <v>9</v>
      </c>
      <c r="S94" s="33">
        <f t="shared" si="41"/>
        <v>135</v>
      </c>
    </row>
    <row r="95" s="2" customFormat="true" ht="25" customHeight="true" spans="1:19">
      <c r="A95" s="16">
        <v>617006</v>
      </c>
      <c r="B95" s="17" t="s">
        <v>123</v>
      </c>
      <c r="C95" s="16">
        <f>VLOOKUP(B95,'[1]2019年'!A:B,2,FALSE)</f>
        <v>3346</v>
      </c>
      <c r="D95" s="16">
        <f>VLOOKUP(B95,'[1]2020年'!A:B,2,FALSE)</f>
        <v>3258</v>
      </c>
      <c r="E95" s="16">
        <f>VLOOKUP(B95,'[1]2021年'!A:B,2,FALSE)</f>
        <v>2859</v>
      </c>
      <c r="F95" s="20">
        <f t="shared" si="43"/>
        <v>-0.0756336882477538</v>
      </c>
      <c r="G95" s="21">
        <v>0.8</v>
      </c>
      <c r="H95" s="16">
        <f t="shared" si="47"/>
        <v>2443</v>
      </c>
      <c r="I95" s="16">
        <f t="shared" si="48"/>
        <v>1954</v>
      </c>
      <c r="J95" s="26">
        <f t="shared" si="28"/>
        <v>214</v>
      </c>
      <c r="K95" s="26">
        <v>130</v>
      </c>
      <c r="L95" s="26">
        <v>84</v>
      </c>
      <c r="M95" s="26">
        <f t="shared" si="29"/>
        <v>620</v>
      </c>
      <c r="N95" s="26">
        <v>370</v>
      </c>
      <c r="O95" s="26">
        <v>250</v>
      </c>
      <c r="P95" s="26">
        <v>1</v>
      </c>
      <c r="Q95" s="33">
        <f t="shared" si="40"/>
        <v>113</v>
      </c>
      <c r="R95" s="33">
        <f t="shared" si="49"/>
        <v>9</v>
      </c>
      <c r="S95" s="33">
        <f t="shared" si="41"/>
        <v>104</v>
      </c>
    </row>
    <row r="96" s="2" customFormat="true" ht="25" customHeight="true" spans="1:19">
      <c r="A96" s="16">
        <v>617007</v>
      </c>
      <c r="B96" s="17" t="s">
        <v>124</v>
      </c>
      <c r="C96" s="16">
        <f>VLOOKUP(B96,'[1]2019年'!A:B,2,FALSE)</f>
        <v>3369</v>
      </c>
      <c r="D96" s="16">
        <f>VLOOKUP(B96,'[1]2020年'!A:B,2,FALSE)</f>
        <v>3026</v>
      </c>
      <c r="E96" s="16">
        <f>VLOOKUP(B96,'[1]2021年'!A:B,2,FALSE)</f>
        <v>2437</v>
      </c>
      <c r="F96" s="20">
        <f t="shared" si="43"/>
        <v>-0.149494240177154</v>
      </c>
      <c r="G96" s="21">
        <v>0.8</v>
      </c>
      <c r="H96" s="16">
        <f t="shared" si="47"/>
        <v>1763</v>
      </c>
      <c r="I96" s="16">
        <f t="shared" si="48"/>
        <v>1410</v>
      </c>
      <c r="J96" s="26">
        <f t="shared" si="28"/>
        <v>214</v>
      </c>
      <c r="K96" s="26">
        <v>130</v>
      </c>
      <c r="L96" s="26">
        <v>84</v>
      </c>
      <c r="M96" s="26">
        <f t="shared" si="29"/>
        <v>620</v>
      </c>
      <c r="N96" s="26">
        <v>370</v>
      </c>
      <c r="O96" s="26">
        <v>250</v>
      </c>
      <c r="P96" s="26">
        <v>1</v>
      </c>
      <c r="Q96" s="33">
        <f t="shared" si="40"/>
        <v>84</v>
      </c>
      <c r="R96" s="33">
        <f t="shared" si="49"/>
        <v>9</v>
      </c>
      <c r="S96" s="33">
        <f t="shared" si="41"/>
        <v>75</v>
      </c>
    </row>
    <row r="97" s="2" customFormat="true" ht="25" customHeight="true" spans="1:19">
      <c r="A97" s="16">
        <v>617008</v>
      </c>
      <c r="B97" s="17" t="s">
        <v>125</v>
      </c>
      <c r="C97" s="16">
        <f>VLOOKUP(B97,'[1]2019年'!A:B,2,FALSE)</f>
        <v>2923</v>
      </c>
      <c r="D97" s="16">
        <f>VLOOKUP(B97,'[1]2020年'!A:B,2,FALSE)</f>
        <v>3407</v>
      </c>
      <c r="E97" s="16">
        <f>VLOOKUP(B97,'[1]2021年'!A:B,2,FALSE)</f>
        <v>2987</v>
      </c>
      <c r="F97" s="20">
        <f t="shared" si="43"/>
        <v>0.0108883781281461</v>
      </c>
      <c r="G97" s="21">
        <v>0.8</v>
      </c>
      <c r="H97" s="16">
        <f t="shared" si="47"/>
        <v>3052</v>
      </c>
      <c r="I97" s="16">
        <f t="shared" si="48"/>
        <v>2442</v>
      </c>
      <c r="J97" s="26">
        <f t="shared" si="28"/>
        <v>214</v>
      </c>
      <c r="K97" s="26">
        <v>130</v>
      </c>
      <c r="L97" s="26">
        <v>84</v>
      </c>
      <c r="M97" s="26">
        <f t="shared" si="29"/>
        <v>620</v>
      </c>
      <c r="N97" s="26">
        <v>370</v>
      </c>
      <c r="O97" s="26">
        <v>250</v>
      </c>
      <c r="P97" s="26">
        <v>1</v>
      </c>
      <c r="Q97" s="33">
        <f t="shared" si="40"/>
        <v>139</v>
      </c>
      <c r="R97" s="33">
        <f t="shared" si="49"/>
        <v>9</v>
      </c>
      <c r="S97" s="33">
        <f t="shared" si="41"/>
        <v>130</v>
      </c>
    </row>
    <row r="98" s="2" customFormat="true" ht="25" customHeight="true" spans="1:19">
      <c r="A98" s="16">
        <v>617009</v>
      </c>
      <c r="B98" s="17" t="s">
        <v>126</v>
      </c>
      <c r="C98" s="16">
        <f>VLOOKUP(B98,'[1]2019年'!A:B,2,FALSE)</f>
        <v>17053</v>
      </c>
      <c r="D98" s="16">
        <f>VLOOKUP(B98,'[1]2020年'!A:B,2,FALSE)</f>
        <v>15790</v>
      </c>
      <c r="E98" s="16">
        <f>VLOOKUP(B98,'[1]2021年'!A:B,2,FALSE)</f>
        <v>13810</v>
      </c>
      <c r="F98" s="20">
        <f t="shared" si="43"/>
        <v>-0.100095459104441</v>
      </c>
      <c r="G98" s="21">
        <v>0.8</v>
      </c>
      <c r="H98" s="16">
        <f t="shared" si="47"/>
        <v>11184</v>
      </c>
      <c r="I98" s="16">
        <f t="shared" si="48"/>
        <v>8947</v>
      </c>
      <c r="J98" s="26">
        <f t="shared" si="28"/>
        <v>214</v>
      </c>
      <c r="K98" s="26">
        <v>130</v>
      </c>
      <c r="L98" s="26">
        <v>84</v>
      </c>
      <c r="M98" s="26">
        <f t="shared" si="29"/>
        <v>620</v>
      </c>
      <c r="N98" s="26">
        <v>370</v>
      </c>
      <c r="O98" s="26">
        <v>250</v>
      </c>
      <c r="P98" s="26">
        <v>1</v>
      </c>
      <c r="Q98" s="33">
        <f t="shared" si="40"/>
        <v>485</v>
      </c>
      <c r="R98" s="33">
        <f t="shared" si="49"/>
        <v>9</v>
      </c>
      <c r="S98" s="33">
        <f t="shared" si="41"/>
        <v>476</v>
      </c>
    </row>
    <row r="99" s="1" customFormat="true" ht="25" customHeight="true" spans="1:19">
      <c r="A99" s="14">
        <v>618</v>
      </c>
      <c r="B99" s="15" t="s">
        <v>127</v>
      </c>
      <c r="C99" s="14">
        <f>VLOOKUP(B99,'[1]2019年'!A:B,2,FALSE)</f>
        <v>43567</v>
      </c>
      <c r="D99" s="14">
        <f>VLOOKUP(B99,'[1]2020年'!A:B,2,FALSE)</f>
        <v>39646</v>
      </c>
      <c r="E99" s="14">
        <f>VLOOKUP(B99,'[1]2021年'!A:B,2,FALSE)</f>
        <v>35099</v>
      </c>
      <c r="F99" s="18">
        <f t="shared" si="43"/>
        <v>-0.102429555047713</v>
      </c>
      <c r="G99" s="19">
        <v>0.8</v>
      </c>
      <c r="H99" s="14">
        <f>SUM(H101:H108)</f>
        <v>28485</v>
      </c>
      <c r="I99" s="14">
        <f>SUM(I101:I108)</f>
        <v>22788</v>
      </c>
      <c r="J99" s="25">
        <f t="shared" si="28"/>
        <v>214</v>
      </c>
      <c r="K99" s="25">
        <v>130</v>
      </c>
      <c r="L99" s="25">
        <v>84</v>
      </c>
      <c r="M99" s="25">
        <f t="shared" si="29"/>
        <v>620</v>
      </c>
      <c r="N99" s="25">
        <v>370</v>
      </c>
      <c r="O99" s="25">
        <v>250</v>
      </c>
      <c r="P99" s="29">
        <f>SUM(P101:P108)</f>
        <v>8</v>
      </c>
      <c r="Q99" s="32">
        <f t="shared" si="40"/>
        <v>1297</v>
      </c>
      <c r="R99" s="32">
        <f>SUM(R100:R108)</f>
        <v>84</v>
      </c>
      <c r="S99" s="32">
        <f>SUM(S100:S108)</f>
        <v>1213</v>
      </c>
    </row>
    <row r="100" s="2" customFormat="true" ht="25" customHeight="true" spans="1:19">
      <c r="A100" s="16">
        <v>618001</v>
      </c>
      <c r="B100" s="17" t="s">
        <v>128</v>
      </c>
      <c r="C100" s="16"/>
      <c r="D100" s="16"/>
      <c r="E100" s="16"/>
      <c r="F100" s="20"/>
      <c r="G100" s="21"/>
      <c r="H100" s="16"/>
      <c r="I100" s="16"/>
      <c r="J100" s="26"/>
      <c r="K100" s="26"/>
      <c r="L100" s="26"/>
      <c r="M100" s="26"/>
      <c r="N100" s="26"/>
      <c r="O100" s="26"/>
      <c r="P100" s="30"/>
      <c r="Q100" s="33">
        <f t="shared" si="40"/>
        <v>12</v>
      </c>
      <c r="R100" s="33">
        <v>12</v>
      </c>
      <c r="S100" s="33"/>
    </row>
    <row r="101" s="2" customFormat="true" ht="25" customHeight="true" spans="1:19">
      <c r="A101" s="16">
        <v>618002</v>
      </c>
      <c r="B101" s="17" t="s">
        <v>129</v>
      </c>
      <c r="C101" s="16">
        <f>VLOOKUP(B101,'[1]2019年'!A:B,2,FALSE)</f>
        <v>12307</v>
      </c>
      <c r="D101" s="16">
        <f>VLOOKUP(B101,'[1]2020年'!A:B,2,FALSE)</f>
        <v>11357</v>
      </c>
      <c r="E101" s="16">
        <f>VLOOKUP(B101,'[1]2021年'!A:B,2,FALSE)</f>
        <v>10748</v>
      </c>
      <c r="F101" s="20">
        <f t="shared" ref="F101:F109" si="50">POWER(10,LOG10(E101/C101)/2)-1</f>
        <v>-0.0654818757873113</v>
      </c>
      <c r="G101" s="21">
        <v>0.8</v>
      </c>
      <c r="H101" s="16">
        <f t="shared" ref="H101:H108" si="51">ROUND(E101*(1+F101)*(1+F101),0)</f>
        <v>9386</v>
      </c>
      <c r="I101" s="16">
        <f t="shared" ref="I101:I108" si="52">ROUND(H101*G101,0)</f>
        <v>7509</v>
      </c>
      <c r="J101" s="26">
        <f t="shared" si="28"/>
        <v>214</v>
      </c>
      <c r="K101" s="26">
        <v>130</v>
      </c>
      <c r="L101" s="26">
        <v>84</v>
      </c>
      <c r="M101" s="26">
        <f t="shared" si="29"/>
        <v>620</v>
      </c>
      <c r="N101" s="26">
        <v>370</v>
      </c>
      <c r="O101" s="26">
        <v>250</v>
      </c>
      <c r="P101" s="26">
        <v>1</v>
      </c>
      <c r="Q101" s="33">
        <f t="shared" si="40"/>
        <v>409</v>
      </c>
      <c r="R101" s="33">
        <f t="shared" ref="R101:R108" si="53">P101*9</f>
        <v>9</v>
      </c>
      <c r="S101" s="33">
        <f t="shared" si="41"/>
        <v>400</v>
      </c>
    </row>
    <row r="102" s="2" customFormat="true" ht="25" customHeight="true" spans="1:19">
      <c r="A102" s="16">
        <v>618003</v>
      </c>
      <c r="B102" s="17" t="s">
        <v>130</v>
      </c>
      <c r="C102" s="16">
        <f>VLOOKUP(B102,'[1]2019年'!A:B,2,FALSE)</f>
        <v>7619</v>
      </c>
      <c r="D102" s="16">
        <f>VLOOKUP(B102,'[1]2020年'!A:B,2,FALSE)</f>
        <v>6439</v>
      </c>
      <c r="E102" s="16">
        <f>VLOOKUP(B102,'[1]2021年'!A:B,2,FALSE)</f>
        <v>5437</v>
      </c>
      <c r="F102" s="20">
        <f t="shared" si="50"/>
        <v>-0.155245177541473</v>
      </c>
      <c r="G102" s="21">
        <v>0.8</v>
      </c>
      <c r="H102" s="16">
        <f t="shared" si="51"/>
        <v>3880</v>
      </c>
      <c r="I102" s="16">
        <f t="shared" si="52"/>
        <v>3104</v>
      </c>
      <c r="J102" s="26">
        <f t="shared" si="28"/>
        <v>214</v>
      </c>
      <c r="K102" s="26">
        <v>130</v>
      </c>
      <c r="L102" s="26">
        <v>84</v>
      </c>
      <c r="M102" s="26">
        <f t="shared" si="29"/>
        <v>620</v>
      </c>
      <c r="N102" s="26">
        <v>370</v>
      </c>
      <c r="O102" s="26">
        <v>250</v>
      </c>
      <c r="P102" s="26">
        <v>1</v>
      </c>
      <c r="Q102" s="33">
        <f t="shared" si="40"/>
        <v>174</v>
      </c>
      <c r="R102" s="33">
        <f t="shared" si="53"/>
        <v>9</v>
      </c>
      <c r="S102" s="33">
        <f t="shared" si="41"/>
        <v>165</v>
      </c>
    </row>
    <row r="103" s="2" customFormat="true" ht="25" customHeight="true" spans="1:19">
      <c r="A103" s="16">
        <v>618004</v>
      </c>
      <c r="B103" s="17" t="s">
        <v>131</v>
      </c>
      <c r="C103" s="16">
        <f>VLOOKUP(B103,'[1]2019年'!A:B,2,FALSE)</f>
        <v>10334</v>
      </c>
      <c r="D103" s="16">
        <f>VLOOKUP(B103,'[1]2020年'!A:B,2,FALSE)</f>
        <v>9141</v>
      </c>
      <c r="E103" s="16">
        <f>VLOOKUP(B103,'[1]2021年'!A:B,2,FALSE)</f>
        <v>8643</v>
      </c>
      <c r="F103" s="20">
        <f t="shared" si="50"/>
        <v>-0.085469849714665</v>
      </c>
      <c r="G103" s="21">
        <v>0.8</v>
      </c>
      <c r="H103" s="16">
        <f t="shared" si="51"/>
        <v>7229</v>
      </c>
      <c r="I103" s="16">
        <f t="shared" si="52"/>
        <v>5783</v>
      </c>
      <c r="J103" s="26">
        <f t="shared" si="28"/>
        <v>214</v>
      </c>
      <c r="K103" s="26">
        <v>130</v>
      </c>
      <c r="L103" s="26">
        <v>84</v>
      </c>
      <c r="M103" s="26">
        <f t="shared" si="29"/>
        <v>620</v>
      </c>
      <c r="N103" s="26">
        <v>370</v>
      </c>
      <c r="O103" s="26">
        <v>250</v>
      </c>
      <c r="P103" s="26">
        <v>1</v>
      </c>
      <c r="Q103" s="33">
        <f t="shared" si="40"/>
        <v>317</v>
      </c>
      <c r="R103" s="33">
        <f t="shared" si="53"/>
        <v>9</v>
      </c>
      <c r="S103" s="33">
        <f t="shared" si="41"/>
        <v>308</v>
      </c>
    </row>
    <row r="104" s="2" customFormat="true" ht="25" customHeight="true" spans="1:19">
      <c r="A104" s="16">
        <v>618005</v>
      </c>
      <c r="B104" s="17" t="s">
        <v>132</v>
      </c>
      <c r="C104" s="16">
        <f>VLOOKUP(B104,'[1]2019年'!A:B,2,FALSE)</f>
        <v>3624</v>
      </c>
      <c r="D104" s="16">
        <f>VLOOKUP(B104,'[1]2020年'!A:B,2,FALSE)</f>
        <v>3263</v>
      </c>
      <c r="E104" s="16">
        <f>VLOOKUP(B104,'[1]2021年'!A:B,2,FALSE)</f>
        <v>2648</v>
      </c>
      <c r="F104" s="20">
        <f t="shared" si="50"/>
        <v>-0.14519924736181</v>
      </c>
      <c r="G104" s="21">
        <v>0.8</v>
      </c>
      <c r="H104" s="16">
        <f t="shared" si="51"/>
        <v>1935</v>
      </c>
      <c r="I104" s="16">
        <f t="shared" si="52"/>
        <v>1548</v>
      </c>
      <c r="J104" s="26">
        <f t="shared" si="28"/>
        <v>214</v>
      </c>
      <c r="K104" s="26">
        <v>130</v>
      </c>
      <c r="L104" s="26">
        <v>84</v>
      </c>
      <c r="M104" s="26">
        <f t="shared" si="29"/>
        <v>620</v>
      </c>
      <c r="N104" s="26">
        <v>370</v>
      </c>
      <c r="O104" s="26">
        <v>250</v>
      </c>
      <c r="P104" s="26">
        <v>1</v>
      </c>
      <c r="Q104" s="33">
        <f t="shared" si="40"/>
        <v>91</v>
      </c>
      <c r="R104" s="33">
        <f t="shared" si="53"/>
        <v>9</v>
      </c>
      <c r="S104" s="33">
        <f t="shared" ref="S104:S127" si="54">ROUND((H104*$K104+I104*$N104)/10000,0)</f>
        <v>82</v>
      </c>
    </row>
    <row r="105" s="2" customFormat="true" ht="25" customHeight="true" spans="1:19">
      <c r="A105" s="16">
        <v>618006</v>
      </c>
      <c r="B105" s="17" t="s">
        <v>133</v>
      </c>
      <c r="C105" s="16">
        <f>VLOOKUP(B105,'[1]2019年'!A:B,2,FALSE)</f>
        <v>3359</v>
      </c>
      <c r="D105" s="16">
        <f>VLOOKUP(B105,'[1]2020年'!A:B,2,FALSE)</f>
        <v>3138</v>
      </c>
      <c r="E105" s="16">
        <f>VLOOKUP(B105,'[1]2021年'!A:B,2,FALSE)</f>
        <v>2503</v>
      </c>
      <c r="F105" s="20">
        <f t="shared" si="50"/>
        <v>-0.136772190745779</v>
      </c>
      <c r="G105" s="21">
        <v>0.8</v>
      </c>
      <c r="H105" s="16">
        <f t="shared" si="51"/>
        <v>1865</v>
      </c>
      <c r="I105" s="16">
        <f t="shared" si="52"/>
        <v>1492</v>
      </c>
      <c r="J105" s="26">
        <f t="shared" si="28"/>
        <v>214</v>
      </c>
      <c r="K105" s="26">
        <v>130</v>
      </c>
      <c r="L105" s="26">
        <v>84</v>
      </c>
      <c r="M105" s="26">
        <f t="shared" si="29"/>
        <v>620</v>
      </c>
      <c r="N105" s="26">
        <v>370</v>
      </c>
      <c r="O105" s="26">
        <v>250</v>
      </c>
      <c r="P105" s="26">
        <v>1</v>
      </c>
      <c r="Q105" s="33">
        <f t="shared" si="40"/>
        <v>88</v>
      </c>
      <c r="R105" s="33">
        <f t="shared" si="53"/>
        <v>9</v>
      </c>
      <c r="S105" s="33">
        <f t="shared" si="54"/>
        <v>79</v>
      </c>
    </row>
    <row r="106" s="2" customFormat="true" ht="25" customHeight="true" spans="1:19">
      <c r="A106" s="16">
        <v>618007</v>
      </c>
      <c r="B106" s="17" t="s">
        <v>134</v>
      </c>
      <c r="C106" s="16">
        <f>VLOOKUP(B106,'[1]2019年'!A:B,2,FALSE)</f>
        <v>993</v>
      </c>
      <c r="D106" s="16">
        <f>VLOOKUP(B106,'[1]2020年'!A:B,2,FALSE)</f>
        <v>955</v>
      </c>
      <c r="E106" s="16">
        <f>VLOOKUP(B106,'[1]2021年'!A:B,2,FALSE)</f>
        <v>743</v>
      </c>
      <c r="F106" s="20">
        <f t="shared" si="50"/>
        <v>-0.134992680004661</v>
      </c>
      <c r="G106" s="21">
        <v>0.8</v>
      </c>
      <c r="H106" s="16">
        <f t="shared" si="51"/>
        <v>556</v>
      </c>
      <c r="I106" s="16">
        <f t="shared" si="52"/>
        <v>445</v>
      </c>
      <c r="J106" s="26">
        <f t="shared" si="28"/>
        <v>214</v>
      </c>
      <c r="K106" s="26">
        <v>130</v>
      </c>
      <c r="L106" s="26">
        <v>84</v>
      </c>
      <c r="M106" s="26">
        <f t="shared" si="29"/>
        <v>620</v>
      </c>
      <c r="N106" s="26">
        <v>370</v>
      </c>
      <c r="O106" s="26">
        <v>250</v>
      </c>
      <c r="P106" s="26">
        <v>1</v>
      </c>
      <c r="Q106" s="33">
        <f t="shared" si="40"/>
        <v>33</v>
      </c>
      <c r="R106" s="33">
        <f t="shared" si="53"/>
        <v>9</v>
      </c>
      <c r="S106" s="33">
        <f t="shared" si="54"/>
        <v>24</v>
      </c>
    </row>
    <row r="107" s="2" customFormat="true" ht="25" customHeight="true" spans="1:19">
      <c r="A107" s="16">
        <v>618008</v>
      </c>
      <c r="B107" s="17" t="s">
        <v>135</v>
      </c>
      <c r="C107" s="16">
        <f>VLOOKUP(B107,'[1]2019年'!A:B,2,FALSE)</f>
        <v>1718</v>
      </c>
      <c r="D107" s="16">
        <f>VLOOKUP(B107,'[1]2020年'!A:B,2,FALSE)</f>
        <v>1407</v>
      </c>
      <c r="E107" s="16">
        <f>VLOOKUP(B107,'[1]2021年'!A:B,2,FALSE)</f>
        <v>1193</v>
      </c>
      <c r="F107" s="20">
        <f t="shared" si="50"/>
        <v>-0.166686069298442</v>
      </c>
      <c r="G107" s="21">
        <v>0.8</v>
      </c>
      <c r="H107" s="16">
        <f t="shared" si="51"/>
        <v>828</v>
      </c>
      <c r="I107" s="16">
        <f t="shared" si="52"/>
        <v>662</v>
      </c>
      <c r="J107" s="26">
        <f t="shared" si="28"/>
        <v>214</v>
      </c>
      <c r="K107" s="26">
        <v>130</v>
      </c>
      <c r="L107" s="26">
        <v>84</v>
      </c>
      <c r="M107" s="26">
        <f t="shared" si="29"/>
        <v>620</v>
      </c>
      <c r="N107" s="26">
        <v>370</v>
      </c>
      <c r="O107" s="26">
        <v>250</v>
      </c>
      <c r="P107" s="26">
        <v>1</v>
      </c>
      <c r="Q107" s="33">
        <f t="shared" si="40"/>
        <v>44</v>
      </c>
      <c r="R107" s="33">
        <f t="shared" si="53"/>
        <v>9</v>
      </c>
      <c r="S107" s="33">
        <f t="shared" si="54"/>
        <v>35</v>
      </c>
    </row>
    <row r="108" s="2" customFormat="true" ht="25" customHeight="true" spans="1:19">
      <c r="A108" s="16">
        <v>618009</v>
      </c>
      <c r="B108" s="17" t="s">
        <v>136</v>
      </c>
      <c r="C108" s="16">
        <f>VLOOKUP(B108,'[1]2019年'!A:B,2,FALSE)</f>
        <v>3613</v>
      </c>
      <c r="D108" s="16">
        <f>VLOOKUP(B108,'[1]2020年'!A:B,2,FALSE)</f>
        <v>3946</v>
      </c>
      <c r="E108" s="16">
        <f>VLOOKUP(B108,'[1]2021年'!A:B,2,FALSE)</f>
        <v>3184</v>
      </c>
      <c r="F108" s="20">
        <f t="shared" si="50"/>
        <v>-0.061244382679576</v>
      </c>
      <c r="G108" s="21">
        <v>0.8</v>
      </c>
      <c r="H108" s="16">
        <f t="shared" si="51"/>
        <v>2806</v>
      </c>
      <c r="I108" s="16">
        <f t="shared" si="52"/>
        <v>2245</v>
      </c>
      <c r="J108" s="26">
        <f t="shared" si="28"/>
        <v>214</v>
      </c>
      <c r="K108" s="26">
        <v>130</v>
      </c>
      <c r="L108" s="26">
        <v>84</v>
      </c>
      <c r="M108" s="26">
        <f t="shared" si="29"/>
        <v>620</v>
      </c>
      <c r="N108" s="26">
        <v>370</v>
      </c>
      <c r="O108" s="26">
        <v>250</v>
      </c>
      <c r="P108" s="26">
        <v>1</v>
      </c>
      <c r="Q108" s="33">
        <f t="shared" ref="Q108:Q127" si="55">R108+S108</f>
        <v>129</v>
      </c>
      <c r="R108" s="33">
        <f t="shared" si="53"/>
        <v>9</v>
      </c>
      <c r="S108" s="33">
        <f t="shared" si="54"/>
        <v>120</v>
      </c>
    </row>
    <row r="109" s="3" customFormat="true" ht="25" customHeight="true" spans="1:19">
      <c r="A109" s="14">
        <v>619</v>
      </c>
      <c r="B109" s="15" t="s">
        <v>137</v>
      </c>
      <c r="C109" s="34">
        <v>27310</v>
      </c>
      <c r="D109" s="34">
        <v>23464</v>
      </c>
      <c r="E109" s="34">
        <v>19559</v>
      </c>
      <c r="F109" s="18">
        <v>-0.153723125812424</v>
      </c>
      <c r="G109" s="19">
        <v>0.8</v>
      </c>
      <c r="H109" s="38">
        <v>14008</v>
      </c>
      <c r="I109" s="38">
        <v>11206</v>
      </c>
      <c r="J109" s="25">
        <v>214</v>
      </c>
      <c r="K109" s="25">
        <v>130</v>
      </c>
      <c r="L109" s="25">
        <v>84</v>
      </c>
      <c r="M109" s="25">
        <v>620</v>
      </c>
      <c r="N109" s="25">
        <v>370</v>
      </c>
      <c r="O109" s="25">
        <v>250</v>
      </c>
      <c r="P109" s="42">
        <v>3</v>
      </c>
      <c r="Q109" s="32">
        <v>636</v>
      </c>
      <c r="R109" s="32">
        <v>39</v>
      </c>
      <c r="S109" s="32">
        <v>597</v>
      </c>
    </row>
    <row r="110" s="2" customFormat="true" ht="25" customHeight="true" spans="1:19">
      <c r="A110" s="16">
        <v>619001</v>
      </c>
      <c r="B110" s="17" t="s">
        <v>138</v>
      </c>
      <c r="C110" s="16"/>
      <c r="D110" s="16"/>
      <c r="E110" s="16"/>
      <c r="F110" s="20"/>
      <c r="G110" s="21"/>
      <c r="H110" s="16"/>
      <c r="I110" s="16"/>
      <c r="J110" s="26"/>
      <c r="K110" s="26"/>
      <c r="L110" s="26"/>
      <c r="M110" s="26"/>
      <c r="N110" s="26"/>
      <c r="O110" s="26"/>
      <c r="P110" s="30"/>
      <c r="Q110" s="33">
        <f>R110+S110</f>
        <v>12</v>
      </c>
      <c r="R110" s="33">
        <v>12</v>
      </c>
      <c r="S110" s="33"/>
    </row>
    <row r="111" s="2" customFormat="true" ht="25" customHeight="true" spans="1:19">
      <c r="A111" s="16">
        <v>619002</v>
      </c>
      <c r="B111" s="17" t="s">
        <v>139</v>
      </c>
      <c r="C111" s="16">
        <f>VLOOKUP(B111,'[1]2019年'!A:B,2,FALSE)</f>
        <v>15029</v>
      </c>
      <c r="D111" s="16">
        <f>VLOOKUP(B111,'[1]2020年'!A:B,2,FALSE)</f>
        <v>13170</v>
      </c>
      <c r="E111" s="16">
        <f>VLOOKUP(B111,'[1]2021年'!A:B,2,FALSE)</f>
        <v>3436</v>
      </c>
      <c r="F111" s="20">
        <f t="shared" ref="F111:F121" si="56">POWER(10,LOG10(E111/C111)/2)-1</f>
        <v>-0.521852889799997</v>
      </c>
      <c r="G111" s="21">
        <v>0.8</v>
      </c>
      <c r="H111" s="16">
        <v>2460</v>
      </c>
      <c r="I111" s="16">
        <v>1968</v>
      </c>
      <c r="J111" s="26">
        <f t="shared" si="28"/>
        <v>214</v>
      </c>
      <c r="K111" s="26">
        <v>130</v>
      </c>
      <c r="L111" s="26">
        <v>84</v>
      </c>
      <c r="M111" s="26">
        <f t="shared" si="29"/>
        <v>620</v>
      </c>
      <c r="N111" s="26">
        <v>370</v>
      </c>
      <c r="O111" s="26">
        <v>250</v>
      </c>
      <c r="P111" s="26">
        <v>1</v>
      </c>
      <c r="Q111" s="33">
        <f t="shared" si="55"/>
        <v>114</v>
      </c>
      <c r="R111" s="33">
        <f t="shared" ref="R111:R113" si="57">P111*9</f>
        <v>9</v>
      </c>
      <c r="S111" s="33">
        <f t="shared" si="54"/>
        <v>105</v>
      </c>
    </row>
    <row r="112" s="2" customFormat="true" ht="25" customHeight="true" spans="1:19">
      <c r="A112" s="16">
        <v>619003</v>
      </c>
      <c r="B112" s="17" t="s">
        <v>140</v>
      </c>
      <c r="C112" s="16">
        <f>VLOOKUP(B112,'[1]2019年'!A:B,2,FALSE)</f>
        <v>7871</v>
      </c>
      <c r="D112" s="16">
        <f>VLOOKUP(B112,'[1]2020年'!A:B,2,FALSE)</f>
        <v>6433</v>
      </c>
      <c r="E112" s="16">
        <f>VLOOKUP(B112,'[1]2021年'!A:B,2,FALSE)</f>
        <v>5073</v>
      </c>
      <c r="F112" s="20">
        <f t="shared" si="56"/>
        <v>-0.197181309175802</v>
      </c>
      <c r="G112" s="21">
        <v>0.8</v>
      </c>
      <c r="H112" s="16">
        <v>3634</v>
      </c>
      <c r="I112" s="16">
        <v>2907</v>
      </c>
      <c r="J112" s="26">
        <f t="shared" si="28"/>
        <v>214</v>
      </c>
      <c r="K112" s="26">
        <v>130</v>
      </c>
      <c r="L112" s="26">
        <v>84</v>
      </c>
      <c r="M112" s="26">
        <f t="shared" si="29"/>
        <v>620</v>
      </c>
      <c r="N112" s="26">
        <v>370</v>
      </c>
      <c r="O112" s="26">
        <v>250</v>
      </c>
      <c r="P112" s="26">
        <v>1</v>
      </c>
      <c r="Q112" s="33">
        <f t="shared" si="55"/>
        <v>164</v>
      </c>
      <c r="R112" s="33">
        <f t="shared" si="57"/>
        <v>9</v>
      </c>
      <c r="S112" s="33">
        <f t="shared" si="54"/>
        <v>155</v>
      </c>
    </row>
    <row r="113" s="2" customFormat="true" ht="25" customHeight="true" spans="1:19">
      <c r="A113" s="16">
        <v>619004</v>
      </c>
      <c r="B113" s="17" t="s">
        <v>141</v>
      </c>
      <c r="C113" s="16">
        <f>VLOOKUP(B113,'[1]2019年'!A:B,2,FALSE)</f>
        <v>4410</v>
      </c>
      <c r="D113" s="16">
        <f>VLOOKUP(B113,'[1]2020年'!A:B,2,FALSE)</f>
        <v>3861</v>
      </c>
      <c r="E113" s="16">
        <f>VLOOKUP(B113,'[1]2021年'!A:B,2,FALSE)</f>
        <v>11050</v>
      </c>
      <c r="F113" s="20">
        <f t="shared" si="56"/>
        <v>0.582930489389968</v>
      </c>
      <c r="G113" s="21">
        <v>0.8</v>
      </c>
      <c r="H113" s="16">
        <v>7914</v>
      </c>
      <c r="I113" s="16">
        <v>6331</v>
      </c>
      <c r="J113" s="26">
        <f t="shared" si="28"/>
        <v>214</v>
      </c>
      <c r="K113" s="26">
        <v>130</v>
      </c>
      <c r="L113" s="26">
        <v>84</v>
      </c>
      <c r="M113" s="26">
        <f t="shared" si="29"/>
        <v>620</v>
      </c>
      <c r="N113" s="26">
        <v>370</v>
      </c>
      <c r="O113" s="26">
        <v>250</v>
      </c>
      <c r="P113" s="26">
        <v>1</v>
      </c>
      <c r="Q113" s="33">
        <f t="shared" si="55"/>
        <v>346</v>
      </c>
      <c r="R113" s="33">
        <f t="shared" si="57"/>
        <v>9</v>
      </c>
      <c r="S113" s="33">
        <f t="shared" si="54"/>
        <v>337</v>
      </c>
    </row>
    <row r="114" s="3" customFormat="true" ht="25" customHeight="true" spans="1:19">
      <c r="A114" s="14">
        <v>620</v>
      </c>
      <c r="B114" s="15" t="s">
        <v>142</v>
      </c>
      <c r="C114" s="34">
        <v>99551</v>
      </c>
      <c r="D114" s="34">
        <v>88499</v>
      </c>
      <c r="E114" s="34">
        <v>82772</v>
      </c>
      <c r="F114" s="18">
        <v>-0.0881594300645748</v>
      </c>
      <c r="G114" s="19">
        <v>0.8</v>
      </c>
      <c r="H114" s="38">
        <v>68821</v>
      </c>
      <c r="I114" s="38">
        <v>55057</v>
      </c>
      <c r="J114" s="25">
        <v>214</v>
      </c>
      <c r="K114" s="25">
        <v>130</v>
      </c>
      <c r="L114" s="25">
        <v>84</v>
      </c>
      <c r="M114" s="25">
        <v>620</v>
      </c>
      <c r="N114" s="25">
        <v>370</v>
      </c>
      <c r="O114" s="25">
        <v>250</v>
      </c>
      <c r="P114" s="42">
        <v>5</v>
      </c>
      <c r="Q114" s="32">
        <v>2989</v>
      </c>
      <c r="R114" s="32">
        <v>57</v>
      </c>
      <c r="S114" s="32">
        <v>2932</v>
      </c>
    </row>
    <row r="115" s="2" customFormat="true" ht="25" customHeight="true" spans="1:19">
      <c r="A115" s="16">
        <v>620001</v>
      </c>
      <c r="B115" s="17" t="s">
        <v>143</v>
      </c>
      <c r="C115" s="16">
        <f>VLOOKUP(B115,'[1]2019年'!A:B,2,FALSE)</f>
        <v>10036</v>
      </c>
      <c r="D115" s="16">
        <f>VLOOKUP(B115,'[1]2020年'!A:B,2,FALSE)</f>
        <v>3155</v>
      </c>
      <c r="E115" s="16">
        <f>VLOOKUP(B115,'[1]2021年'!A:B,2,FALSE)</f>
        <v>2803</v>
      </c>
      <c r="F115" s="20">
        <f t="shared" si="56"/>
        <v>-0.471516755556778</v>
      </c>
      <c r="G115" s="21">
        <v>0.8</v>
      </c>
      <c r="H115" s="16"/>
      <c r="I115" s="16"/>
      <c r="J115" s="26">
        <f t="shared" si="28"/>
        <v>214</v>
      </c>
      <c r="K115" s="26">
        <v>130</v>
      </c>
      <c r="L115" s="26">
        <v>84</v>
      </c>
      <c r="M115" s="26">
        <f t="shared" si="29"/>
        <v>620</v>
      </c>
      <c r="N115" s="26">
        <v>370</v>
      </c>
      <c r="O115" s="26">
        <v>250</v>
      </c>
      <c r="P115" s="30">
        <v>0</v>
      </c>
      <c r="Q115" s="33">
        <f t="shared" si="55"/>
        <v>12</v>
      </c>
      <c r="R115" s="33">
        <v>12</v>
      </c>
      <c r="S115" s="33">
        <f t="shared" si="54"/>
        <v>0</v>
      </c>
    </row>
    <row r="116" s="2" customFormat="true" ht="25" customHeight="true" spans="1:19">
      <c r="A116" s="16">
        <v>620002</v>
      </c>
      <c r="B116" s="17" t="s">
        <v>144</v>
      </c>
      <c r="C116" s="16">
        <f>VLOOKUP(B116,'[1]2019年'!A:B,2,FALSE)</f>
        <v>17317</v>
      </c>
      <c r="D116" s="16">
        <f>VLOOKUP(B116,'[1]2020年'!A:B,2,FALSE)</f>
        <v>13457</v>
      </c>
      <c r="E116" s="16">
        <f>VLOOKUP(B116,'[1]2021年'!A:B,2,FALSE)</f>
        <v>15845</v>
      </c>
      <c r="F116" s="20">
        <f t="shared" si="56"/>
        <v>-0.0434453366742484</v>
      </c>
      <c r="G116" s="21">
        <v>0.8</v>
      </c>
      <c r="H116" s="16">
        <v>15823</v>
      </c>
      <c r="I116" s="16">
        <v>12658</v>
      </c>
      <c r="J116" s="26">
        <f t="shared" si="28"/>
        <v>214</v>
      </c>
      <c r="K116" s="26">
        <v>130</v>
      </c>
      <c r="L116" s="26">
        <v>84</v>
      </c>
      <c r="M116" s="26">
        <f t="shared" si="29"/>
        <v>620</v>
      </c>
      <c r="N116" s="26">
        <v>370</v>
      </c>
      <c r="O116" s="26">
        <v>250</v>
      </c>
      <c r="P116" s="26">
        <v>1</v>
      </c>
      <c r="Q116" s="33">
        <f t="shared" si="55"/>
        <v>683</v>
      </c>
      <c r="R116" s="33">
        <f t="shared" ref="R116:R120" si="58">P116*9</f>
        <v>9</v>
      </c>
      <c r="S116" s="33">
        <f t="shared" si="54"/>
        <v>674</v>
      </c>
    </row>
    <row r="117" s="2" customFormat="true" ht="25" customHeight="true" spans="1:19">
      <c r="A117" s="16">
        <v>620003</v>
      </c>
      <c r="B117" s="17" t="s">
        <v>145</v>
      </c>
      <c r="C117" s="16">
        <f>VLOOKUP(B117,'[1]2019年'!A:B,2,FALSE)</f>
        <v>5806</v>
      </c>
      <c r="D117" s="16">
        <f>VLOOKUP(B117,'[1]2020年'!A:B,2,FALSE)</f>
        <v>10005</v>
      </c>
      <c r="E117" s="16">
        <f>VLOOKUP(B117,'[1]2021年'!A:B,2,FALSE)</f>
        <v>8221</v>
      </c>
      <c r="F117" s="20">
        <f t="shared" si="56"/>
        <v>0.189936560601856</v>
      </c>
      <c r="G117" s="21">
        <v>0.8</v>
      </c>
      <c r="H117" s="16">
        <v>6435</v>
      </c>
      <c r="I117" s="16">
        <v>5148</v>
      </c>
      <c r="J117" s="26">
        <f t="shared" si="28"/>
        <v>214</v>
      </c>
      <c r="K117" s="26">
        <v>130</v>
      </c>
      <c r="L117" s="26">
        <v>84</v>
      </c>
      <c r="M117" s="26">
        <f t="shared" si="29"/>
        <v>620</v>
      </c>
      <c r="N117" s="26">
        <v>370</v>
      </c>
      <c r="O117" s="26">
        <v>250</v>
      </c>
      <c r="P117" s="26">
        <v>1</v>
      </c>
      <c r="Q117" s="33">
        <f t="shared" si="55"/>
        <v>283</v>
      </c>
      <c r="R117" s="33">
        <f t="shared" si="58"/>
        <v>9</v>
      </c>
      <c r="S117" s="33">
        <f t="shared" si="54"/>
        <v>274</v>
      </c>
    </row>
    <row r="118" s="2" customFormat="true" ht="25" customHeight="true" spans="1:19">
      <c r="A118" s="16">
        <v>620004</v>
      </c>
      <c r="B118" s="17" t="s">
        <v>146</v>
      </c>
      <c r="C118" s="16">
        <f>VLOOKUP(B118,'[1]2019年'!A:B,2,FALSE)</f>
        <v>40586</v>
      </c>
      <c r="D118" s="16">
        <f>VLOOKUP(B118,'[1]2020年'!A:B,2,FALSE)</f>
        <v>37381</v>
      </c>
      <c r="E118" s="16">
        <f>VLOOKUP(B118,'[1]2021年'!A:B,2,FALSE)</f>
        <v>35032</v>
      </c>
      <c r="F118" s="20">
        <f t="shared" si="56"/>
        <v>-0.0709387628163074</v>
      </c>
      <c r="G118" s="21">
        <v>0.8</v>
      </c>
      <c r="H118" s="16">
        <v>29262</v>
      </c>
      <c r="I118" s="16">
        <v>23410</v>
      </c>
      <c r="J118" s="26">
        <f t="shared" si="28"/>
        <v>214</v>
      </c>
      <c r="K118" s="26">
        <v>130</v>
      </c>
      <c r="L118" s="26">
        <v>84</v>
      </c>
      <c r="M118" s="26">
        <f t="shared" si="29"/>
        <v>620</v>
      </c>
      <c r="N118" s="26">
        <v>370</v>
      </c>
      <c r="O118" s="26">
        <v>250</v>
      </c>
      <c r="P118" s="26">
        <v>1</v>
      </c>
      <c r="Q118" s="33">
        <f t="shared" si="55"/>
        <v>1256</v>
      </c>
      <c r="R118" s="33">
        <f t="shared" si="58"/>
        <v>9</v>
      </c>
      <c r="S118" s="33">
        <f t="shared" si="54"/>
        <v>1247</v>
      </c>
    </row>
    <row r="119" s="2" customFormat="true" ht="25" customHeight="true" spans="1:19">
      <c r="A119" s="16">
        <v>620005</v>
      </c>
      <c r="B119" s="17" t="s">
        <v>147</v>
      </c>
      <c r="C119" s="16">
        <f>VLOOKUP(B119,'[1]2019年'!A:B,2,FALSE)</f>
        <v>8226</v>
      </c>
      <c r="D119" s="16">
        <f>VLOOKUP(B119,'[1]2020年'!A:B,2,FALSE)</f>
        <v>7413</v>
      </c>
      <c r="E119" s="16">
        <f>VLOOKUP(B119,'[1]2021年'!A:B,2,FALSE)</f>
        <v>6541</v>
      </c>
      <c r="F119" s="20">
        <f t="shared" si="56"/>
        <v>-0.108281612575912</v>
      </c>
      <c r="G119" s="21">
        <v>0.8</v>
      </c>
      <c r="H119" s="16">
        <v>5547</v>
      </c>
      <c r="I119" s="16">
        <v>4438</v>
      </c>
      <c r="J119" s="26">
        <f t="shared" si="28"/>
        <v>214</v>
      </c>
      <c r="K119" s="26">
        <v>130</v>
      </c>
      <c r="L119" s="26">
        <v>84</v>
      </c>
      <c r="M119" s="26">
        <f t="shared" si="29"/>
        <v>620</v>
      </c>
      <c r="N119" s="26">
        <v>370</v>
      </c>
      <c r="O119" s="26">
        <v>250</v>
      </c>
      <c r="P119" s="26">
        <v>1</v>
      </c>
      <c r="Q119" s="33">
        <f t="shared" si="55"/>
        <v>245</v>
      </c>
      <c r="R119" s="33">
        <f t="shared" si="58"/>
        <v>9</v>
      </c>
      <c r="S119" s="33">
        <f t="shared" si="54"/>
        <v>236</v>
      </c>
    </row>
    <row r="120" s="2" customFormat="true" ht="25" customHeight="true" spans="1:19">
      <c r="A120" s="16">
        <v>620006</v>
      </c>
      <c r="B120" s="17" t="s">
        <v>148</v>
      </c>
      <c r="C120" s="16">
        <f>VLOOKUP(B120,'[1]2019年'!A:B,2,FALSE)</f>
        <v>17580</v>
      </c>
      <c r="D120" s="16">
        <f>VLOOKUP(B120,'[1]2020年'!A:B,2,FALSE)</f>
        <v>17088</v>
      </c>
      <c r="E120" s="16">
        <f>VLOOKUP(B120,'[1]2021年'!A:B,2,FALSE)</f>
        <v>14330</v>
      </c>
      <c r="F120" s="20">
        <f t="shared" si="56"/>
        <v>-0.0971540383381049</v>
      </c>
      <c r="G120" s="21">
        <v>0.8</v>
      </c>
      <c r="H120" s="16">
        <v>11754</v>
      </c>
      <c r="I120" s="16">
        <v>9403</v>
      </c>
      <c r="J120" s="26">
        <f t="shared" si="28"/>
        <v>214</v>
      </c>
      <c r="K120" s="26">
        <v>130</v>
      </c>
      <c r="L120" s="26">
        <v>84</v>
      </c>
      <c r="M120" s="26">
        <f t="shared" si="29"/>
        <v>620</v>
      </c>
      <c r="N120" s="26">
        <v>370</v>
      </c>
      <c r="O120" s="26">
        <v>250</v>
      </c>
      <c r="P120" s="26">
        <v>1</v>
      </c>
      <c r="Q120" s="33">
        <f t="shared" si="55"/>
        <v>510</v>
      </c>
      <c r="R120" s="33">
        <f t="shared" si="58"/>
        <v>9</v>
      </c>
      <c r="S120" s="33">
        <f t="shared" si="54"/>
        <v>501</v>
      </c>
    </row>
    <row r="121" s="1" customFormat="true" ht="25" customHeight="true" spans="1:19">
      <c r="A121" s="14">
        <v>621</v>
      </c>
      <c r="B121" s="15" t="s">
        <v>149</v>
      </c>
      <c r="C121" s="14">
        <f>VLOOKUP(B121,'[1]2019年'!A:B,2,FALSE)</f>
        <v>32108</v>
      </c>
      <c r="D121" s="14">
        <f>VLOOKUP(B121,'[1]2020年'!A:B,2,FALSE)</f>
        <v>29768</v>
      </c>
      <c r="E121" s="14">
        <f>VLOOKUP(B121,'[1]2021年'!A:B,2,FALSE)</f>
        <v>22834</v>
      </c>
      <c r="F121" s="18">
        <f t="shared" si="56"/>
        <v>-0.156695590462209</v>
      </c>
      <c r="G121" s="19">
        <v>0.8</v>
      </c>
      <c r="H121" s="14">
        <f>SUM(H123:H127)</f>
        <v>16748</v>
      </c>
      <c r="I121" s="14">
        <f>SUM(I123:I127)</f>
        <v>13399</v>
      </c>
      <c r="J121" s="25">
        <f t="shared" ref="J121:J127" si="59">K121+L121</f>
        <v>214</v>
      </c>
      <c r="K121" s="25">
        <v>130</v>
      </c>
      <c r="L121" s="25">
        <v>84</v>
      </c>
      <c r="M121" s="25">
        <f t="shared" ref="M121:M127" si="60">N121+O121</f>
        <v>620</v>
      </c>
      <c r="N121" s="25">
        <v>370</v>
      </c>
      <c r="O121" s="25">
        <v>250</v>
      </c>
      <c r="P121" s="29">
        <f>SUM(P123:P127)</f>
        <v>5</v>
      </c>
      <c r="Q121" s="32">
        <f t="shared" si="55"/>
        <v>770</v>
      </c>
      <c r="R121" s="32">
        <f>SUM(R122:R127)</f>
        <v>57</v>
      </c>
      <c r="S121" s="32">
        <f>SUM(S122:S127)</f>
        <v>713</v>
      </c>
    </row>
    <row r="122" s="2" customFormat="true" ht="25" customHeight="true" spans="1:19">
      <c r="A122" s="16">
        <v>621001</v>
      </c>
      <c r="B122" s="17" t="s">
        <v>150</v>
      </c>
      <c r="C122" s="16"/>
      <c r="D122" s="16"/>
      <c r="E122" s="16"/>
      <c r="F122" s="20"/>
      <c r="G122" s="21"/>
      <c r="H122" s="16"/>
      <c r="I122" s="16"/>
      <c r="J122" s="26"/>
      <c r="K122" s="26"/>
      <c r="L122" s="26"/>
      <c r="M122" s="26"/>
      <c r="N122" s="26"/>
      <c r="O122" s="26"/>
      <c r="P122" s="30"/>
      <c r="Q122" s="33">
        <f t="shared" si="55"/>
        <v>12</v>
      </c>
      <c r="R122" s="33">
        <v>12</v>
      </c>
      <c r="S122" s="33"/>
    </row>
    <row r="123" s="2" customFormat="true" ht="25" customHeight="true" spans="1:19">
      <c r="A123" s="16">
        <v>621002</v>
      </c>
      <c r="B123" s="17" t="s">
        <v>151</v>
      </c>
      <c r="C123" s="16">
        <f>VLOOKUP(B123,'[1]2019年'!A:B,2,FALSE)</f>
        <v>4395</v>
      </c>
      <c r="D123" s="16">
        <f>VLOOKUP(B123,'[1]2020年'!A:B,2,FALSE)</f>
        <v>3877</v>
      </c>
      <c r="E123" s="16">
        <f>VLOOKUP(B123,'[1]2021年'!A:B,2,FALSE)</f>
        <v>3287</v>
      </c>
      <c r="F123" s="20">
        <f t="shared" ref="F123:F127" si="61">POWER(10,LOG10(E123/C123)/2)-1</f>
        <v>-0.135190578445953</v>
      </c>
      <c r="G123" s="21">
        <v>0.8</v>
      </c>
      <c r="H123" s="16">
        <f t="shared" ref="H123:H127" si="62">ROUND(E123*(1+F123)*(1+F123),0)</f>
        <v>2458</v>
      </c>
      <c r="I123" s="16">
        <f t="shared" ref="I123:I127" si="63">ROUND(H123*G123,0)</f>
        <v>1966</v>
      </c>
      <c r="J123" s="26">
        <f t="shared" si="59"/>
        <v>214</v>
      </c>
      <c r="K123" s="26">
        <v>130</v>
      </c>
      <c r="L123" s="26">
        <v>84</v>
      </c>
      <c r="M123" s="26">
        <f t="shared" si="60"/>
        <v>620</v>
      </c>
      <c r="N123" s="26">
        <v>370</v>
      </c>
      <c r="O123" s="26">
        <v>250</v>
      </c>
      <c r="P123" s="26">
        <v>1</v>
      </c>
      <c r="Q123" s="33">
        <f t="shared" si="55"/>
        <v>114</v>
      </c>
      <c r="R123" s="33">
        <f t="shared" ref="R123:R127" si="64">P123*9</f>
        <v>9</v>
      </c>
      <c r="S123" s="33">
        <f t="shared" si="54"/>
        <v>105</v>
      </c>
    </row>
    <row r="124" s="2" customFormat="true" ht="25" customHeight="true" spans="1:19">
      <c r="A124" s="35">
        <v>621003</v>
      </c>
      <c r="B124" s="36" t="s">
        <v>152</v>
      </c>
      <c r="C124" s="35">
        <f>VLOOKUP(B124,'[1]2019年'!A:B,2,FALSE)</f>
        <v>11625</v>
      </c>
      <c r="D124" s="35">
        <f>VLOOKUP(B124,'[1]2020年'!A:B,2,FALSE)</f>
        <v>11550</v>
      </c>
      <c r="E124" s="35">
        <f>VLOOKUP(B124,'[1]2021年'!A:B,2,FALSE)</f>
        <v>9314</v>
      </c>
      <c r="F124" s="39">
        <f t="shared" si="61"/>
        <v>-0.1048998374063</v>
      </c>
      <c r="G124" s="40">
        <v>0.8</v>
      </c>
      <c r="H124" s="35">
        <f t="shared" si="62"/>
        <v>7462</v>
      </c>
      <c r="I124" s="35">
        <f t="shared" si="63"/>
        <v>5970</v>
      </c>
      <c r="J124" s="41">
        <f t="shared" si="59"/>
        <v>214</v>
      </c>
      <c r="K124" s="41">
        <v>130</v>
      </c>
      <c r="L124" s="41">
        <v>84</v>
      </c>
      <c r="M124" s="41">
        <f t="shared" si="60"/>
        <v>620</v>
      </c>
      <c r="N124" s="41">
        <v>370</v>
      </c>
      <c r="O124" s="41">
        <v>250</v>
      </c>
      <c r="P124" s="41">
        <v>1</v>
      </c>
      <c r="Q124" s="43">
        <f t="shared" si="55"/>
        <v>327</v>
      </c>
      <c r="R124" s="43">
        <f t="shared" si="64"/>
        <v>9</v>
      </c>
      <c r="S124" s="43">
        <f t="shared" si="54"/>
        <v>318</v>
      </c>
    </row>
    <row r="125" s="2" customFormat="true" ht="25" customHeight="true" spans="1:19">
      <c r="A125" s="16">
        <v>621004</v>
      </c>
      <c r="B125" s="17" t="s">
        <v>153</v>
      </c>
      <c r="C125" s="16">
        <f>VLOOKUP(B125,'[1]2019年'!A:B,2,FALSE)</f>
        <v>5217</v>
      </c>
      <c r="D125" s="16">
        <f>VLOOKUP(B125,'[1]2020年'!A:B,2,FALSE)</f>
        <v>4614</v>
      </c>
      <c r="E125" s="16">
        <f>VLOOKUP(B125,'[1]2021年'!A:B,2,FALSE)</f>
        <v>3931</v>
      </c>
      <c r="F125" s="20">
        <f t="shared" si="61"/>
        <v>-0.131957271195655</v>
      </c>
      <c r="G125" s="21">
        <v>0.8</v>
      </c>
      <c r="H125" s="16">
        <f t="shared" si="62"/>
        <v>2962</v>
      </c>
      <c r="I125" s="16">
        <f t="shared" si="63"/>
        <v>2370</v>
      </c>
      <c r="J125" s="26">
        <f t="shared" si="59"/>
        <v>214</v>
      </c>
      <c r="K125" s="26">
        <v>130</v>
      </c>
      <c r="L125" s="26">
        <v>84</v>
      </c>
      <c r="M125" s="26">
        <f t="shared" si="60"/>
        <v>620</v>
      </c>
      <c r="N125" s="26">
        <v>370</v>
      </c>
      <c r="O125" s="26">
        <v>250</v>
      </c>
      <c r="P125" s="26">
        <v>1</v>
      </c>
      <c r="Q125" s="33">
        <f t="shared" si="55"/>
        <v>135</v>
      </c>
      <c r="R125" s="33">
        <f t="shared" si="64"/>
        <v>9</v>
      </c>
      <c r="S125" s="33">
        <f t="shared" si="54"/>
        <v>126</v>
      </c>
    </row>
    <row r="126" s="2" customFormat="true" ht="25" customHeight="true" spans="1:19">
      <c r="A126" s="16">
        <v>621005</v>
      </c>
      <c r="B126" s="17" t="s">
        <v>154</v>
      </c>
      <c r="C126" s="16">
        <f>VLOOKUP(B126,'[1]2019年'!A:B,2,FALSE)</f>
        <v>6799</v>
      </c>
      <c r="D126" s="16">
        <f>VLOOKUP(B126,'[1]2020年'!A:B,2,FALSE)</f>
        <v>5858</v>
      </c>
      <c r="E126" s="16">
        <f>VLOOKUP(B126,'[1]2021年'!A:B,2,FALSE)</f>
        <v>3206</v>
      </c>
      <c r="F126" s="20">
        <f t="shared" si="61"/>
        <v>-0.313312347320129</v>
      </c>
      <c r="G126" s="21">
        <v>0.8</v>
      </c>
      <c r="H126" s="16">
        <f t="shared" si="62"/>
        <v>1512</v>
      </c>
      <c r="I126" s="16">
        <f t="shared" si="63"/>
        <v>1210</v>
      </c>
      <c r="J126" s="26">
        <f t="shared" si="59"/>
        <v>214</v>
      </c>
      <c r="K126" s="26">
        <v>130</v>
      </c>
      <c r="L126" s="26">
        <v>84</v>
      </c>
      <c r="M126" s="26">
        <f t="shared" si="60"/>
        <v>620</v>
      </c>
      <c r="N126" s="26">
        <v>370</v>
      </c>
      <c r="O126" s="26">
        <v>250</v>
      </c>
      <c r="P126" s="26">
        <v>1</v>
      </c>
      <c r="Q126" s="33">
        <f t="shared" si="55"/>
        <v>73</v>
      </c>
      <c r="R126" s="33">
        <f t="shared" si="64"/>
        <v>9</v>
      </c>
      <c r="S126" s="33">
        <f t="shared" si="54"/>
        <v>64</v>
      </c>
    </row>
    <row r="127" s="2" customFormat="true" ht="25" customHeight="true" spans="1:19">
      <c r="A127" s="16">
        <v>621006</v>
      </c>
      <c r="B127" s="17" t="s">
        <v>155</v>
      </c>
      <c r="C127" s="16">
        <f>VLOOKUP(B127,'[1]2019年'!A:B,2,FALSE)</f>
        <v>4072</v>
      </c>
      <c r="D127" s="16">
        <f>VLOOKUP(B127,'[1]2020年'!A:B,2,FALSE)</f>
        <v>3869</v>
      </c>
      <c r="E127" s="16">
        <f>VLOOKUP(B127,'[1]2021年'!A:B,2,FALSE)</f>
        <v>3096</v>
      </c>
      <c r="F127" s="20">
        <f t="shared" si="61"/>
        <v>-0.128039942516426</v>
      </c>
      <c r="G127" s="21">
        <v>0.8</v>
      </c>
      <c r="H127" s="16">
        <f t="shared" si="62"/>
        <v>2354</v>
      </c>
      <c r="I127" s="16">
        <f t="shared" si="63"/>
        <v>1883</v>
      </c>
      <c r="J127" s="26">
        <f t="shared" si="59"/>
        <v>214</v>
      </c>
      <c r="K127" s="26">
        <v>130</v>
      </c>
      <c r="L127" s="26">
        <v>84</v>
      </c>
      <c r="M127" s="26">
        <f t="shared" si="60"/>
        <v>620</v>
      </c>
      <c r="N127" s="26">
        <v>370</v>
      </c>
      <c r="O127" s="26">
        <v>250</v>
      </c>
      <c r="P127" s="26">
        <v>1</v>
      </c>
      <c r="Q127" s="33">
        <f t="shared" si="55"/>
        <v>109</v>
      </c>
      <c r="R127" s="33">
        <f t="shared" si="64"/>
        <v>9</v>
      </c>
      <c r="S127" s="33">
        <f t="shared" si="54"/>
        <v>100</v>
      </c>
    </row>
    <row r="128" ht="15" customHeight="true" spans="1:19">
      <c r="A128" s="37" t="s">
        <v>156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</row>
  </sheetData>
  <mergeCells count="10">
    <mergeCell ref="A2:S2"/>
    <mergeCell ref="C4:E4"/>
    <mergeCell ref="J4:L4"/>
    <mergeCell ref="M4:O4"/>
    <mergeCell ref="Q4:S4"/>
    <mergeCell ref="A128:S128"/>
    <mergeCell ref="A4:A5"/>
    <mergeCell ref="B4:B5"/>
    <mergeCell ref="F4:F5"/>
    <mergeCell ref="G4:G5"/>
  </mergeCells>
  <printOptions horizontalCentered="true"/>
  <pageMargins left="0.472222222222222" right="0.472222222222222" top="0.590277777777778" bottom="0.786805555555556" header="0.298611111111111" footer="0.298611111111111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上交数据-区县为单位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2022-07-05T10:18:00Z</dcterms:created>
  <dcterms:modified xsi:type="dcterms:W3CDTF">2022-11-23T21:33:18Z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7F006BD8923F417DB17F2451089945E5</vt:lpwstr>
  </property>
</Properties>
</file>