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0710" firstSheet="1" activeTab="1"/>
  </bookViews>
  <sheets>
    <sheet name="资金分配表（切块）" sheetId="3" state="hidden" r:id="rId1"/>
    <sheet name="资金分配表（地市）" sheetId="4" r:id="rId2"/>
    <sheet name="分配地市测算表" sheetId="2" state="hidden" r:id="rId3"/>
  </sheets>
  <calcPr calcId="144525"/>
</workbook>
</file>

<file path=xl/sharedStrings.xml><?xml version="1.0" encoding="utf-8"?>
<sst xmlns="http://schemas.openxmlformats.org/spreadsheetml/2006/main" count="83" uniqueCount="62">
  <si>
    <t>2022年能力提升经费分配情况表（切块）</t>
  </si>
  <si>
    <t>项目</t>
  </si>
  <si>
    <t>金额（万元）</t>
  </si>
  <si>
    <t>备注</t>
  </si>
  <si>
    <t>能力提升总金额</t>
  </si>
  <si>
    <t>省本级留用能力提升经费</t>
  </si>
  <si>
    <t>地市分配</t>
  </si>
  <si>
    <t>附件1</t>
  </si>
  <si>
    <t>提前下达2023年中央财政医疗服务与保障能力提
升补助资金表</t>
  </si>
  <si>
    <t>单位：万元</t>
  </si>
  <si>
    <t>序号</t>
  </si>
  <si>
    <t>地区</t>
  </si>
  <si>
    <t>补助金额</t>
  </si>
  <si>
    <t>全省合计</t>
  </si>
  <si>
    <t>省级留用</t>
  </si>
  <si>
    <t>小计</t>
  </si>
  <si>
    <t>广州市</t>
  </si>
  <si>
    <t>深圳市</t>
  </si>
  <si>
    <t>珠海市</t>
  </si>
  <si>
    <t>汕头市</t>
  </si>
  <si>
    <t>佛山市</t>
  </si>
  <si>
    <t>韶关市</t>
  </si>
  <si>
    <t>河源市</t>
  </si>
  <si>
    <t>梅州市</t>
  </si>
  <si>
    <t>惠州市</t>
  </si>
  <si>
    <t>汕尾市</t>
  </si>
  <si>
    <t>东莞市</t>
  </si>
  <si>
    <t>中山市</t>
  </si>
  <si>
    <t>江门市</t>
  </si>
  <si>
    <t>阳江市</t>
  </si>
  <si>
    <t>湛江市</t>
  </si>
  <si>
    <t>茂名市</t>
  </si>
  <si>
    <t>肇庆市</t>
  </si>
  <si>
    <t>清远市</t>
  </si>
  <si>
    <t>潮州市</t>
  </si>
  <si>
    <t>揭阳市</t>
  </si>
  <si>
    <t>云浮市</t>
  </si>
  <si>
    <t>备注：河源市分配资金中含50万元个人信息授权查询系统建设经费。</t>
  </si>
  <si>
    <r>
      <rPr>
        <sz val="14"/>
        <rFont val="黑体"/>
        <charset val="134"/>
      </rPr>
      <t>附件</t>
    </r>
    <r>
      <rPr>
        <sz val="14"/>
        <rFont val="Times New Roman"/>
        <charset val="134"/>
      </rPr>
      <t>2</t>
    </r>
  </si>
  <si>
    <r>
      <rPr>
        <sz val="20"/>
        <rFont val="Times New Roman"/>
        <charset val="134"/>
      </rPr>
      <t>2022</t>
    </r>
    <r>
      <rPr>
        <sz val="20"/>
        <rFont val="方正小标宋简体"/>
        <charset val="134"/>
      </rPr>
      <t>年中央财政医疗服务与保障能力提升补助资金测算表</t>
    </r>
  </si>
  <si>
    <t>市县区别</t>
  </si>
  <si>
    <t>基础因素（40%）</t>
  </si>
  <si>
    <t>工作量因素（40%）</t>
  </si>
  <si>
    <t>绩效因素（20%）</t>
  </si>
  <si>
    <r>
      <rPr>
        <sz val="11"/>
        <rFont val="黑体"/>
        <charset val="134"/>
      </rPr>
      <t>分配系数</t>
    </r>
    <r>
      <rPr>
        <sz val="11"/>
        <rFont val="Times New Roman"/>
        <charset val="134"/>
      </rPr>
      <t xml:space="preserve">
=</t>
    </r>
    <r>
      <rPr>
        <sz val="11"/>
        <rFont val="黑体"/>
        <charset val="134"/>
      </rPr>
      <t>基础因素：工作量因素：绩效因素</t>
    </r>
    <r>
      <rPr>
        <sz val="11"/>
        <rFont val="Times New Roman"/>
        <charset val="134"/>
      </rPr>
      <t xml:space="preserve">
=4</t>
    </r>
    <r>
      <rPr>
        <sz val="11"/>
        <rFont val="黑体"/>
        <charset val="134"/>
      </rPr>
      <t>：</t>
    </r>
    <r>
      <rPr>
        <sz val="11"/>
        <rFont val="Times New Roman"/>
        <charset val="134"/>
      </rPr>
      <t>4</t>
    </r>
    <r>
      <rPr>
        <sz val="11"/>
        <rFont val="黑体"/>
        <charset val="134"/>
      </rPr>
      <t>：</t>
    </r>
    <r>
      <rPr>
        <sz val="11"/>
        <rFont val="Times New Roman"/>
        <charset val="134"/>
      </rPr>
      <t>2</t>
    </r>
  </si>
  <si>
    <r>
      <rPr>
        <sz val="11"/>
        <rFont val="黑体"/>
        <charset val="134"/>
      </rPr>
      <t>应补助资金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（万元）</t>
    </r>
  </si>
  <si>
    <r>
      <rPr>
        <sz val="11"/>
        <rFont val="黑体"/>
        <charset val="134"/>
      </rPr>
      <t>取整本次下达资金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（万元）</t>
    </r>
  </si>
  <si>
    <t>地方财力
综合系数</t>
  </si>
  <si>
    <t>地方财力
标准系数（40%）</t>
  </si>
  <si>
    <t>参保人数</t>
  </si>
  <si>
    <t>定点医疗机构数</t>
  </si>
  <si>
    <t>信息化标准化得分</t>
  </si>
  <si>
    <t>2020年各地市预算执行率</t>
  </si>
  <si>
    <t>2021年10月参保人数</t>
  </si>
  <si>
    <t>人数标准系数</t>
  </si>
  <si>
    <t>机构标准系数</t>
  </si>
  <si>
    <t>7月-9月平均分</t>
  </si>
  <si>
    <t>信息化得分标准系数</t>
  </si>
  <si>
    <t>预算执行率</t>
  </si>
  <si>
    <t>预算执行率标准系数</t>
  </si>
  <si>
    <t>栏次关系</t>
  </si>
  <si>
    <t>合计</t>
  </si>
</sst>
</file>

<file path=xl/styles.xml><?xml version="1.0" encoding="utf-8"?>
<styleSheet xmlns="http://schemas.openxmlformats.org/spreadsheetml/2006/main">
  <numFmts count="11">
    <numFmt numFmtId="176" formatCode="#,##0.00_ "/>
    <numFmt numFmtId="177" formatCode="0.00_);[Red]\(0.00\)"/>
    <numFmt numFmtId="178" formatCode="0.00000_ "/>
    <numFmt numFmtId="179" formatCode="0.00_ "/>
    <numFmt numFmtId="43" formatCode="_ * #,##0.00_ ;_ * \-#,##0.00_ ;_ * &quot;-&quot;??_ ;_ @_ "/>
    <numFmt numFmtId="180" formatCode="0_ "/>
    <numFmt numFmtId="41" formatCode="_ * #,##0_ ;_ * \-#,##0_ ;_ * &quot;-&quot;_ ;_ @_ "/>
    <numFmt numFmtId="181" formatCode="0.0000000_ "/>
    <numFmt numFmtId="42" formatCode="_ &quot;￥&quot;* #,##0_ ;_ &quot;￥&quot;* \-#,##0_ ;_ &quot;￥&quot;* &quot;-&quot;_ ;_ @_ "/>
    <numFmt numFmtId="182" formatCode="#,##0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4"/>
      <name val="黑体"/>
      <charset val="134"/>
    </font>
    <font>
      <sz val="20"/>
      <name val="Times New Roman"/>
      <charset val="134"/>
    </font>
    <font>
      <sz val="10"/>
      <name val="Times New Roman"/>
      <charset val="134"/>
    </font>
    <font>
      <sz val="11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b/>
      <sz val="10"/>
      <name val="Times New Roman"/>
      <charset val="134"/>
    </font>
    <font>
      <sz val="14"/>
      <color theme="1"/>
      <name val="黑体"/>
      <charset val="134"/>
    </font>
    <font>
      <sz val="16"/>
      <name val="方正小标宋简体"/>
      <charset val="134"/>
    </font>
    <font>
      <sz val="20"/>
      <name val="方正小标宋简体"/>
      <charset val="134"/>
    </font>
    <font>
      <sz val="12"/>
      <name val="宋体"/>
      <charset val="134"/>
    </font>
    <font>
      <sz val="14"/>
      <color theme="1"/>
      <name val="Times New Roman"/>
      <charset val="134"/>
    </font>
    <font>
      <b/>
      <sz val="14"/>
      <name val="宋体"/>
      <charset val="134"/>
    </font>
    <font>
      <b/>
      <sz val="14"/>
      <name val="Times New Roman"/>
      <charset val="134"/>
    </font>
    <font>
      <sz val="14"/>
      <color indexed="8"/>
      <name val="宋体"/>
      <charset val="134"/>
    </font>
    <font>
      <sz val="14"/>
      <color indexed="8"/>
      <name val="Times New Roman"/>
      <charset val="134"/>
    </font>
    <font>
      <sz val="14"/>
      <name val="宋体"/>
      <charset val="134"/>
    </font>
    <font>
      <sz val="12"/>
      <color theme="1"/>
      <name val="楷体_GB2312"/>
      <charset val="134"/>
    </font>
    <font>
      <sz val="22"/>
      <color theme="1"/>
      <name val="方正小标宋简体"/>
      <charset val="134"/>
    </font>
    <font>
      <sz val="12"/>
      <color theme="1"/>
      <name val="仿宋"/>
      <charset val="134"/>
    </font>
    <font>
      <sz val="12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4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34" fillId="0" borderId="0">
      <alignment vertical="center"/>
    </xf>
    <xf numFmtId="0" fontId="25" fillId="25" borderId="0" applyNumberFormat="false" applyBorder="false" applyAlignment="false" applyProtection="false">
      <alignment vertical="center"/>
    </xf>
    <xf numFmtId="0" fontId="25" fillId="14" borderId="0" applyNumberFormat="false" applyBorder="false" applyAlignment="false" applyProtection="false">
      <alignment vertical="center"/>
    </xf>
    <xf numFmtId="0" fontId="24" fillId="19" borderId="0" applyNumberFormat="false" applyBorder="false" applyAlignment="false" applyProtection="false">
      <alignment vertical="center"/>
    </xf>
    <xf numFmtId="0" fontId="25" fillId="17" borderId="0" applyNumberFormat="false" applyBorder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0" fontId="24" fillId="13" borderId="0" applyNumberFormat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26" fillId="0" borderId="7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7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9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20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5" fillId="21" borderId="0" applyNumberFormat="false" applyBorder="false" applyAlignment="false" applyProtection="false">
      <alignment vertical="center"/>
    </xf>
    <xf numFmtId="0" fontId="24" fillId="31" borderId="0" applyNumberFormat="false" applyBorder="false" applyAlignment="false" applyProtection="false">
      <alignment vertical="center"/>
    </xf>
    <xf numFmtId="0" fontId="39" fillId="0" borderId="6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5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41" fillId="15" borderId="11" applyNumberFormat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0" fontId="42" fillId="29" borderId="11" applyNumberFormat="false" applyAlignment="false" applyProtection="false">
      <alignment vertical="center"/>
    </xf>
    <xf numFmtId="0" fontId="35" fillId="15" borderId="8" applyNumberFormat="false" applyAlignment="false" applyProtection="false">
      <alignment vertical="center"/>
    </xf>
    <xf numFmtId="0" fontId="40" fillId="22" borderId="10" applyNumberFormat="false" applyAlignment="false" applyProtection="false">
      <alignment vertical="center"/>
    </xf>
    <xf numFmtId="0" fontId="43" fillId="0" borderId="12" applyNumberFormat="false" applyFill="false" applyAlignment="false" applyProtection="false">
      <alignment vertical="center"/>
    </xf>
    <xf numFmtId="0" fontId="24" fillId="32" borderId="0" applyNumberFormat="false" applyBorder="false" applyAlignment="false" applyProtection="false">
      <alignment vertical="center"/>
    </xf>
    <xf numFmtId="0" fontId="24" fillId="30" borderId="0" applyNumberFormat="false" applyBorder="false" applyAlignment="false" applyProtection="false">
      <alignment vertical="center"/>
    </xf>
    <xf numFmtId="0" fontId="0" fillId="9" borderId="5" applyNumberFormat="false" applyFon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7" fillId="8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4" fillId="7" borderId="0" applyNumberFormat="false" applyBorder="false" applyAlignment="false" applyProtection="false">
      <alignment vertical="center"/>
    </xf>
    <xf numFmtId="0" fontId="30" fillId="10" borderId="0" applyNumberFormat="false" applyBorder="false" applyAlignment="false" applyProtection="false">
      <alignment vertical="center"/>
    </xf>
    <xf numFmtId="0" fontId="25" fillId="6" borderId="0" applyNumberFormat="false" applyBorder="false" applyAlignment="false" applyProtection="false">
      <alignment vertical="center"/>
    </xf>
    <xf numFmtId="0" fontId="38" fillId="18" borderId="0" applyNumberFormat="false" applyBorder="false" applyAlignment="false" applyProtection="false">
      <alignment vertical="center"/>
    </xf>
    <xf numFmtId="0" fontId="24" fillId="5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24" fillId="3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24" fillId="2" borderId="0" applyNumberFormat="false" applyBorder="false" applyAlignment="false" applyProtection="false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1" applyFont="true" applyFill="true" applyBorder="true" applyAlignment="true" applyProtection="true">
      <alignment horizontal="center" vertical="center"/>
    </xf>
    <xf numFmtId="0" fontId="4" fillId="0" borderId="0" xfId="1" applyFont="true" applyFill="true" applyBorder="true" applyAlignment="true" applyProtection="true">
      <alignment horizontal="center" vertical="center"/>
    </xf>
    <xf numFmtId="0" fontId="5" fillId="0" borderId="1" xfId="1" applyFont="true" applyFill="true" applyBorder="true" applyAlignment="true" applyProtection="true">
      <alignment horizontal="center" vertical="center" wrapText="true"/>
    </xf>
    <xf numFmtId="0" fontId="5" fillId="0" borderId="1" xfId="1" applyFont="true" applyFill="true" applyBorder="true" applyAlignment="true" applyProtection="true">
      <alignment horizontal="center" vertical="center"/>
    </xf>
    <xf numFmtId="0" fontId="1" fillId="0" borderId="1" xfId="1" applyFont="true" applyFill="true" applyBorder="true" applyAlignment="true" applyProtection="true">
      <alignment horizontal="center" vertical="center" wrapText="true"/>
    </xf>
    <xf numFmtId="0" fontId="6" fillId="0" borderId="1" xfId="1" applyFont="true" applyFill="true" applyBorder="true" applyAlignment="true" applyProtection="true">
      <alignment horizontal="center" vertical="center" wrapText="true"/>
    </xf>
    <xf numFmtId="0" fontId="7" fillId="0" borderId="1" xfId="1" applyFont="true" applyFill="true" applyBorder="true" applyAlignment="true" applyProtection="true">
      <alignment horizontal="center" vertical="center" wrapText="true"/>
    </xf>
    <xf numFmtId="180" fontId="8" fillId="0" borderId="1" xfId="1" applyNumberFormat="true" applyFont="true" applyFill="true" applyBorder="true" applyAlignment="true" applyProtection="true">
      <alignment horizontal="center" vertical="center" wrapText="true"/>
    </xf>
    <xf numFmtId="182" fontId="9" fillId="0" borderId="1" xfId="1" applyNumberFormat="true" applyFont="true" applyFill="true" applyBorder="true" applyAlignment="true" applyProtection="true">
      <alignment horizontal="center" vertical="center" wrapText="true"/>
    </xf>
    <xf numFmtId="179" fontId="4" fillId="0" borderId="1" xfId="1" applyNumberFormat="true" applyFont="true" applyFill="true" applyBorder="true" applyAlignment="true">
      <alignment horizontal="center" vertical="center" wrapText="true"/>
    </xf>
    <xf numFmtId="178" fontId="4" fillId="0" borderId="1" xfId="1" applyNumberFormat="true" applyFont="true" applyFill="true" applyBorder="true" applyAlignment="true">
      <alignment horizontal="center" vertical="center" wrapText="true"/>
    </xf>
    <xf numFmtId="182" fontId="4" fillId="0" borderId="1" xfId="1" applyNumberFormat="true" applyFont="true" applyFill="true" applyBorder="true" applyAlignment="true" applyProtection="true">
      <alignment horizontal="center" vertical="center" wrapText="true"/>
    </xf>
    <xf numFmtId="179" fontId="4" fillId="0" borderId="1" xfId="1" applyNumberFormat="true" applyFont="true" applyFill="true" applyBorder="true" applyAlignment="true" applyProtection="true">
      <alignment horizontal="center" vertical="center" wrapText="true"/>
    </xf>
    <xf numFmtId="0" fontId="8" fillId="0" borderId="1" xfId="0" applyFont="true" applyBorder="true" applyAlignment="true">
      <alignment horizontal="center" vertical="center"/>
    </xf>
    <xf numFmtId="181" fontId="8" fillId="0" borderId="1" xfId="0" applyNumberFormat="true" applyFont="true" applyBorder="true" applyAlignment="true">
      <alignment horizontal="center" vertical="center"/>
    </xf>
    <xf numFmtId="177" fontId="8" fillId="0" borderId="1" xfId="0" applyNumberFormat="true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177" fontId="4" fillId="0" borderId="1" xfId="0" applyNumberFormat="true" applyFont="true" applyBorder="true" applyAlignment="true">
      <alignment horizontal="center" vertical="center"/>
    </xf>
    <xf numFmtId="177" fontId="4" fillId="0" borderId="1" xfId="12" applyNumberFormat="true" applyFont="true" applyFill="true" applyBorder="true" applyAlignment="true">
      <alignment horizontal="center" vertical="center"/>
    </xf>
    <xf numFmtId="179" fontId="4" fillId="0" borderId="1" xfId="0" applyNumberFormat="true" applyFont="true" applyBorder="true" applyAlignment="true">
      <alignment horizontal="center" vertical="center"/>
    </xf>
    <xf numFmtId="0" fontId="0" fillId="0" borderId="0" xfId="0" applyFill="true">
      <alignment vertical="center"/>
    </xf>
    <xf numFmtId="0" fontId="10" fillId="0" borderId="0" xfId="0" applyFont="true" applyFill="true">
      <alignment vertical="center"/>
    </xf>
    <xf numFmtId="0" fontId="11" fillId="0" borderId="0" xfId="0" applyFont="true" applyFill="true" applyAlignment="true">
      <alignment horizontal="center" vertical="center" wrapText="true"/>
    </xf>
    <xf numFmtId="0" fontId="12" fillId="0" borderId="0" xfId="0" applyFont="true" applyFill="true" applyBorder="true" applyAlignment="true">
      <alignment horizontal="center" vertical="center" wrapText="true"/>
    </xf>
    <xf numFmtId="0" fontId="13" fillId="0" borderId="0" xfId="0" applyFont="true" applyFill="true" applyBorder="true" applyAlignment="true">
      <alignment horizontal="right" vertical="center"/>
    </xf>
    <xf numFmtId="0" fontId="2" fillId="0" borderId="1" xfId="0" applyFont="true" applyFill="true" applyBorder="true" applyAlignment="true">
      <alignment horizontal="center" vertical="center" wrapText="true"/>
    </xf>
    <xf numFmtId="180" fontId="2" fillId="0" borderId="2" xfId="0" applyNumberFormat="true" applyFont="true" applyFill="true" applyBorder="true" applyAlignment="true">
      <alignment horizontal="center" vertical="center" wrapText="true"/>
    </xf>
    <xf numFmtId="180" fontId="2" fillId="0" borderId="3" xfId="0" applyNumberFormat="true" applyFont="true" applyFill="true" applyBorder="true" applyAlignment="true">
      <alignment horizontal="center" vertical="center" wrapText="true"/>
    </xf>
    <xf numFmtId="0" fontId="14" fillId="0" borderId="4" xfId="0" applyFont="true" applyFill="true" applyBorder="true" applyAlignment="true">
      <alignment horizontal="center" vertical="center"/>
    </xf>
    <xf numFmtId="0" fontId="15" fillId="0" borderId="1" xfId="0" applyFont="true" applyFill="true" applyBorder="true" applyAlignment="true">
      <alignment horizontal="center" vertical="center" wrapText="true"/>
    </xf>
    <xf numFmtId="182" fontId="16" fillId="0" borderId="1" xfId="0" applyNumberFormat="true" applyFont="true" applyFill="true" applyBorder="true" applyAlignment="true">
      <alignment horizontal="center" vertical="center" wrapText="true"/>
    </xf>
    <xf numFmtId="0" fontId="14" fillId="0" borderId="3" xfId="0" applyFont="true" applyFill="true" applyBorder="true" applyAlignment="true">
      <alignment horizontal="center" vertical="center"/>
    </xf>
    <xf numFmtId="0" fontId="14" fillId="0" borderId="1" xfId="0" applyFont="true" applyFill="true" applyBorder="true" applyAlignment="true">
      <alignment horizontal="center" vertical="center"/>
    </xf>
    <xf numFmtId="0" fontId="17" fillId="0" borderId="1" xfId="1" applyFont="true" applyFill="true" applyBorder="true" applyAlignment="true">
      <alignment horizontal="center" vertical="center" wrapText="true"/>
    </xf>
    <xf numFmtId="182" fontId="18" fillId="0" borderId="1" xfId="1" applyNumberFormat="true" applyFont="true" applyFill="true" applyBorder="true" applyAlignment="true">
      <alignment horizontal="center" vertical="center" wrapText="true"/>
    </xf>
    <xf numFmtId="0" fontId="19" fillId="0" borderId="1" xfId="1" applyFont="true" applyFill="true" applyBorder="true" applyAlignment="true">
      <alignment horizontal="center" vertical="center" wrapText="true"/>
    </xf>
    <xf numFmtId="0" fontId="20" fillId="0" borderId="0" xfId="0" applyFont="true" applyAlignment="true">
      <alignment horizontal="left" vertical="center"/>
    </xf>
    <xf numFmtId="0" fontId="21" fillId="0" borderId="0" xfId="0" applyFont="true" applyAlignment="true">
      <alignment horizontal="center" vertical="center"/>
    </xf>
    <xf numFmtId="0" fontId="10" fillId="0" borderId="1" xfId="0" applyFont="true" applyBorder="true" applyAlignment="true">
      <alignment horizontal="center" vertical="center"/>
    </xf>
    <xf numFmtId="0" fontId="22" fillId="0" borderId="1" xfId="0" applyFont="true" applyBorder="true" applyAlignment="true">
      <alignment horizontal="center" vertical="center"/>
    </xf>
    <xf numFmtId="0" fontId="23" fillId="0" borderId="1" xfId="0" applyFont="true" applyBorder="true" applyAlignment="true">
      <alignment horizontal="center" vertical="center"/>
    </xf>
    <xf numFmtId="176" fontId="23" fillId="0" borderId="1" xfId="0" applyNumberFormat="true" applyFont="true" applyBorder="true" applyAlignment="true">
      <alignment horizontal="center" vertical="center"/>
    </xf>
    <xf numFmtId="0" fontId="23" fillId="0" borderId="1" xfId="0" applyFont="true" applyBorder="true" applyAlignment="true">
      <alignment horizontal="left" vertical="center"/>
    </xf>
    <xf numFmtId="176" fontId="23" fillId="0" borderId="1" xfId="0" applyNumberFormat="true" applyFont="true" applyFill="true" applyBorder="true" applyAlignment="true">
      <alignment horizontal="center" vertical="center"/>
    </xf>
    <xf numFmtId="0" fontId="23" fillId="0" borderId="1" xfId="0" applyFont="true" applyBorder="true">
      <alignment vertical="center"/>
    </xf>
  </cellXfs>
  <cellStyles count="50">
    <cellStyle name="常规" xfId="0" builtinId="0"/>
    <cellStyle name="常规_Sheet4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workbookViewId="0">
      <selection activeCell="D20" sqref="D20"/>
    </sheetView>
  </sheetViews>
  <sheetFormatPr defaultColWidth="9" defaultRowHeight="13.5" outlineLevelRow="4" outlineLevelCol="3"/>
  <cols>
    <col min="1" max="1" width="9.5" customWidth="true"/>
    <col min="2" max="2" width="29" customWidth="true"/>
    <col min="3" max="3" width="17.3833333333333" customWidth="true"/>
    <col min="4" max="4" width="45.1333333333333" customWidth="true"/>
    <col min="5" max="5" width="76.1333333333333" customWidth="true"/>
  </cols>
  <sheetData>
    <row r="1" ht="29.25" spans="1:4">
      <c r="A1" s="40" t="s">
        <v>0</v>
      </c>
      <c r="B1" s="40"/>
      <c r="C1" s="40"/>
      <c r="D1" s="40"/>
    </row>
    <row r="2" ht="18.75" spans="1:4">
      <c r="A2" s="41" t="s">
        <v>1</v>
      </c>
      <c r="B2" s="41"/>
      <c r="C2" s="41" t="s">
        <v>2</v>
      </c>
      <c r="D2" s="41" t="s">
        <v>3</v>
      </c>
    </row>
    <row r="3" ht="15.75" spans="1:4">
      <c r="A3" s="42" t="s">
        <v>4</v>
      </c>
      <c r="B3" s="43"/>
      <c r="C3" s="44">
        <v>10831</v>
      </c>
      <c r="D3" s="45"/>
    </row>
    <row r="4" ht="15.75" spans="1:4">
      <c r="A4" s="42" t="s">
        <v>5</v>
      </c>
      <c r="B4" s="43"/>
      <c r="C4" s="46">
        <v>6800</v>
      </c>
      <c r="D4" s="47"/>
    </row>
    <row r="5" ht="15.75" spans="1:4">
      <c r="A5" s="42" t="s">
        <v>6</v>
      </c>
      <c r="B5" s="43"/>
      <c r="C5" s="46">
        <f>C3-C4</f>
        <v>4031</v>
      </c>
      <c r="D5" s="47"/>
    </row>
  </sheetData>
  <mergeCells count="5">
    <mergeCell ref="A1:D1"/>
    <mergeCell ref="A2:B2"/>
    <mergeCell ref="A3:B3"/>
    <mergeCell ref="A4:B4"/>
    <mergeCell ref="A5:B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31"/>
  <sheetViews>
    <sheetView tabSelected="1" workbookViewId="0">
      <selection activeCell="J15" sqref="J15"/>
    </sheetView>
  </sheetViews>
  <sheetFormatPr defaultColWidth="9" defaultRowHeight="13.5" outlineLevelCol="2"/>
  <cols>
    <col min="1" max="1" width="10.6583333333333" style="23" customWidth="true"/>
    <col min="2" max="2" width="33.2666666666667" style="23" customWidth="true"/>
    <col min="3" max="3" width="34.0916666666667" style="23" customWidth="true"/>
  </cols>
  <sheetData>
    <row r="1" ht="42" customHeight="true" spans="1:1">
      <c r="A1" s="24" t="s">
        <v>7</v>
      </c>
    </row>
    <row r="2" ht="45" customHeight="true" spans="1:3">
      <c r="A2" s="25" t="s">
        <v>8</v>
      </c>
      <c r="B2" s="25"/>
      <c r="C2" s="25"/>
    </row>
    <row r="3" ht="26.25" spans="2:3">
      <c r="B3" s="26"/>
      <c r="C3" s="27" t="s">
        <v>9</v>
      </c>
    </row>
    <row r="4" spans="1:3">
      <c r="A4" s="28" t="s">
        <v>10</v>
      </c>
      <c r="B4" s="28" t="s">
        <v>11</v>
      </c>
      <c r="C4" s="29" t="s">
        <v>12</v>
      </c>
    </row>
    <row r="5" spans="1:3">
      <c r="A5" s="28"/>
      <c r="B5" s="28"/>
      <c r="C5" s="30"/>
    </row>
    <row r="6" ht="28" hidden="true" customHeight="true" spans="1:3">
      <c r="A6" s="31"/>
      <c r="B6" s="32" t="s">
        <v>13</v>
      </c>
      <c r="C6" s="33">
        <f>C7+C8</f>
        <v>11309</v>
      </c>
    </row>
    <row r="7" ht="28" hidden="true" customHeight="true" spans="1:3">
      <c r="A7" s="31"/>
      <c r="B7" s="32" t="s">
        <v>14</v>
      </c>
      <c r="C7" s="33">
        <v>6309</v>
      </c>
    </row>
    <row r="8" ht="28" customHeight="true" spans="1:3">
      <c r="A8" s="34"/>
      <c r="B8" s="32" t="s">
        <v>15</v>
      </c>
      <c r="C8" s="33">
        <f>SUM(C9:C29)</f>
        <v>5000</v>
      </c>
    </row>
    <row r="9" ht="26" customHeight="true" spans="1:3">
      <c r="A9" s="35">
        <v>1</v>
      </c>
      <c r="B9" s="36" t="s">
        <v>16</v>
      </c>
      <c r="C9" s="37">
        <v>205</v>
      </c>
    </row>
    <row r="10" ht="26" customHeight="true" spans="1:3">
      <c r="A10" s="35">
        <v>2</v>
      </c>
      <c r="B10" s="36" t="s">
        <v>17</v>
      </c>
      <c r="C10" s="37">
        <v>207</v>
      </c>
    </row>
    <row r="11" ht="26" customHeight="true" spans="1:3">
      <c r="A11" s="35">
        <v>3</v>
      </c>
      <c r="B11" s="36" t="s">
        <v>18</v>
      </c>
      <c r="C11" s="37">
        <v>127</v>
      </c>
    </row>
    <row r="12" ht="26" customHeight="true" spans="1:3">
      <c r="A12" s="35">
        <v>4</v>
      </c>
      <c r="B12" s="38" t="s">
        <v>19</v>
      </c>
      <c r="C12" s="37">
        <v>318</v>
      </c>
    </row>
    <row r="13" ht="26" customHeight="true" spans="1:3">
      <c r="A13" s="35">
        <v>5</v>
      </c>
      <c r="B13" s="36" t="s">
        <v>20</v>
      </c>
      <c r="C13" s="37">
        <v>165</v>
      </c>
    </row>
    <row r="14" ht="26" customHeight="true" spans="1:3">
      <c r="A14" s="35">
        <v>6</v>
      </c>
      <c r="B14" s="36" t="s">
        <v>21</v>
      </c>
      <c r="C14" s="37">
        <v>249</v>
      </c>
    </row>
    <row r="15" ht="26" customHeight="true" spans="1:3">
      <c r="A15" s="35">
        <v>7</v>
      </c>
      <c r="B15" s="36" t="s">
        <v>22</v>
      </c>
      <c r="C15" s="37">
        <v>285</v>
      </c>
    </row>
    <row r="16" ht="26" customHeight="true" spans="1:3">
      <c r="A16" s="35">
        <v>8</v>
      </c>
      <c r="B16" s="36" t="s">
        <v>23</v>
      </c>
      <c r="C16" s="37">
        <v>295</v>
      </c>
    </row>
    <row r="17" ht="26" customHeight="true" spans="1:3">
      <c r="A17" s="35">
        <v>9</v>
      </c>
      <c r="B17" s="36" t="s">
        <v>24</v>
      </c>
      <c r="C17" s="37">
        <v>198</v>
      </c>
    </row>
    <row r="18" ht="26" customHeight="true" spans="1:3">
      <c r="A18" s="35">
        <v>10</v>
      </c>
      <c r="B18" s="36" t="s">
        <v>25</v>
      </c>
      <c r="C18" s="37">
        <v>257</v>
      </c>
    </row>
    <row r="19" ht="26" customHeight="true" spans="1:3">
      <c r="A19" s="35">
        <v>11</v>
      </c>
      <c r="B19" s="36" t="s">
        <v>26</v>
      </c>
      <c r="C19" s="37">
        <v>155</v>
      </c>
    </row>
    <row r="20" ht="26" customHeight="true" spans="1:3">
      <c r="A20" s="35">
        <v>12</v>
      </c>
      <c r="B20" s="36" t="s">
        <v>27</v>
      </c>
      <c r="C20" s="37">
        <v>141</v>
      </c>
    </row>
    <row r="21" ht="26" customHeight="true" spans="1:3">
      <c r="A21" s="35">
        <v>13</v>
      </c>
      <c r="B21" s="36" t="s">
        <v>28</v>
      </c>
      <c r="C21" s="37">
        <v>194</v>
      </c>
    </row>
    <row r="22" ht="26" customHeight="true" spans="1:3">
      <c r="A22" s="35">
        <v>14</v>
      </c>
      <c r="B22" s="36" t="s">
        <v>29</v>
      </c>
      <c r="C22" s="37">
        <v>238</v>
      </c>
    </row>
    <row r="23" ht="26" customHeight="true" spans="1:3">
      <c r="A23" s="35">
        <v>15</v>
      </c>
      <c r="B23" s="36" t="s">
        <v>30</v>
      </c>
      <c r="C23" s="37">
        <v>330</v>
      </c>
    </row>
    <row r="24" ht="26" customHeight="true" spans="1:3">
      <c r="A24" s="35">
        <v>16</v>
      </c>
      <c r="B24" s="36" t="s">
        <v>31</v>
      </c>
      <c r="C24" s="37">
        <v>345</v>
      </c>
    </row>
    <row r="25" ht="26" customHeight="true" spans="1:3">
      <c r="A25" s="35">
        <v>17</v>
      </c>
      <c r="B25" s="36" t="s">
        <v>32</v>
      </c>
      <c r="C25" s="37">
        <v>208</v>
      </c>
    </row>
    <row r="26" ht="26" customHeight="true" spans="1:3">
      <c r="A26" s="35">
        <v>18</v>
      </c>
      <c r="B26" s="36" t="s">
        <v>33</v>
      </c>
      <c r="C26" s="37">
        <v>277</v>
      </c>
    </row>
    <row r="27" ht="26" customHeight="true" spans="1:3">
      <c r="A27" s="35">
        <v>19</v>
      </c>
      <c r="B27" s="36" t="s">
        <v>34</v>
      </c>
      <c r="C27" s="37">
        <v>238</v>
      </c>
    </row>
    <row r="28" ht="26" customHeight="true" spans="1:3">
      <c r="A28" s="35">
        <v>20</v>
      </c>
      <c r="B28" s="36" t="s">
        <v>35</v>
      </c>
      <c r="C28" s="37">
        <v>319</v>
      </c>
    </row>
    <row r="29" ht="26" customHeight="true" spans="1:3">
      <c r="A29" s="35">
        <v>21</v>
      </c>
      <c r="B29" s="36" t="s">
        <v>36</v>
      </c>
      <c r="C29" s="37">
        <v>249</v>
      </c>
    </row>
    <row r="31" ht="14.25" spans="1:3">
      <c r="A31" s="39" t="s">
        <v>37</v>
      </c>
      <c r="B31" s="39"/>
      <c r="C31" s="39"/>
    </row>
  </sheetData>
  <mergeCells count="6">
    <mergeCell ref="A2:C2"/>
    <mergeCell ref="A31:C31"/>
    <mergeCell ref="A4:A5"/>
    <mergeCell ref="A6:A8"/>
    <mergeCell ref="B4:B5"/>
    <mergeCell ref="C4:C5"/>
  </mergeCells>
  <pageMargins left="1.25972222222222" right="0.75" top="0.236111111111111" bottom="0.275" header="0.156944444444444" footer="0.236111111111111"/>
  <pageSetup paperSize="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28"/>
  <sheetViews>
    <sheetView workbookViewId="0">
      <selection activeCell="A1" sqref="$A1:$XFD1048576"/>
    </sheetView>
  </sheetViews>
  <sheetFormatPr defaultColWidth="9" defaultRowHeight="13.5"/>
  <cols>
    <col min="1" max="1" width="8.63333333333333" style="1" customWidth="true"/>
    <col min="2" max="2" width="13.1333333333333" style="1" customWidth="true"/>
    <col min="3" max="3" width="14.3833333333333" style="1" customWidth="true"/>
    <col min="4" max="5" width="14.1333333333333" style="1" customWidth="true"/>
    <col min="6" max="6" width="11.2583333333333" style="1" customWidth="true"/>
    <col min="7" max="7" width="14.1333333333333" style="1" customWidth="true"/>
    <col min="8" max="8" width="14" style="1" customWidth="true"/>
    <col min="9" max="9" width="18.6333333333333" style="1" customWidth="true"/>
    <col min="10" max="10" width="10.6333333333333" style="1" customWidth="true"/>
    <col min="11" max="11" width="18.6333333333333" style="1" customWidth="true"/>
    <col min="12" max="12" width="21" style="1" customWidth="true"/>
    <col min="13" max="13" width="14.8833333333333" style="1" customWidth="true"/>
    <col min="14" max="14" width="18.3833333333333" style="1" customWidth="true"/>
    <col min="15" max="16384" width="9" style="1"/>
  </cols>
  <sheetData>
    <row r="1" ht="27" customHeight="true" spans="1:1">
      <c r="A1" s="2" t="s">
        <v>38</v>
      </c>
    </row>
    <row r="2" ht="36" customHeight="true" spans="1:14">
      <c r="A2" s="3" t="s">
        <v>39</v>
      </c>
      <c r="B2" s="3"/>
      <c r="C2" s="3"/>
      <c r="D2" s="4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true" ht="16.5" customHeight="true" spans="1:14">
      <c r="A3" s="5" t="s">
        <v>40</v>
      </c>
      <c r="B3" s="6" t="s">
        <v>41</v>
      </c>
      <c r="C3" s="6"/>
      <c r="D3" s="6" t="s">
        <v>42</v>
      </c>
      <c r="E3" s="6"/>
      <c r="F3" s="6"/>
      <c r="G3" s="6"/>
      <c r="H3" s="6" t="s">
        <v>43</v>
      </c>
      <c r="I3" s="6"/>
      <c r="J3" s="6"/>
      <c r="K3" s="6"/>
      <c r="L3" s="5" t="s">
        <v>44</v>
      </c>
      <c r="M3" s="5" t="s">
        <v>45</v>
      </c>
      <c r="N3" s="5" t="s">
        <v>46</v>
      </c>
    </row>
    <row r="4" s="1" customFormat="true" ht="28" customHeight="true" spans="1:14">
      <c r="A4" s="7"/>
      <c r="B4" s="5" t="s">
        <v>47</v>
      </c>
      <c r="C4" s="5" t="s">
        <v>48</v>
      </c>
      <c r="D4" s="5" t="s">
        <v>49</v>
      </c>
      <c r="E4" s="5"/>
      <c r="F4" s="5" t="s">
        <v>50</v>
      </c>
      <c r="G4" s="5"/>
      <c r="H4" s="5" t="s">
        <v>51</v>
      </c>
      <c r="I4" s="5"/>
      <c r="J4" s="5" t="s">
        <v>52</v>
      </c>
      <c r="K4" s="5"/>
      <c r="L4" s="7"/>
      <c r="M4" s="7"/>
      <c r="N4" s="7"/>
    </row>
    <row r="5" s="1" customFormat="true" ht="16.5" customHeight="true" spans="1:14">
      <c r="A5" s="7"/>
      <c r="B5" s="5"/>
      <c r="C5" s="5"/>
      <c r="D5" s="5" t="s">
        <v>53</v>
      </c>
      <c r="E5" s="5" t="s">
        <v>54</v>
      </c>
      <c r="F5" s="5" t="s">
        <v>50</v>
      </c>
      <c r="G5" s="5" t="s">
        <v>55</v>
      </c>
      <c r="H5" s="5" t="s">
        <v>56</v>
      </c>
      <c r="I5" s="5" t="s">
        <v>57</v>
      </c>
      <c r="J5" s="5" t="s">
        <v>58</v>
      </c>
      <c r="K5" s="5" t="s">
        <v>59</v>
      </c>
      <c r="L5" s="7"/>
      <c r="M5" s="7"/>
      <c r="N5" s="7"/>
    </row>
    <row r="6" s="1" customFormat="true" ht="16.5" customHeight="true" spans="1:14">
      <c r="A6" s="7"/>
      <c r="B6" s="5"/>
      <c r="C6" s="5"/>
      <c r="D6" s="5"/>
      <c r="E6" s="5"/>
      <c r="F6" s="5"/>
      <c r="G6" s="5"/>
      <c r="H6" s="5"/>
      <c r="I6" s="5"/>
      <c r="J6" s="5"/>
      <c r="K6" s="5"/>
      <c r="L6" s="7"/>
      <c r="M6" s="7"/>
      <c r="N6" s="7"/>
    </row>
    <row r="7" s="1" customFormat="true" ht="16.5" customHeight="true" spans="1:14">
      <c r="A7" s="8" t="s">
        <v>60</v>
      </c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10</v>
      </c>
      <c r="I7" s="7">
        <v>11</v>
      </c>
      <c r="J7" s="7">
        <v>12</v>
      </c>
      <c r="K7" s="7">
        <v>14</v>
      </c>
      <c r="L7" s="7">
        <v>15</v>
      </c>
      <c r="M7" s="7">
        <v>16</v>
      </c>
      <c r="N7" s="7">
        <v>17</v>
      </c>
    </row>
    <row r="8" ht="16.5" customHeight="true" spans="1:14">
      <c r="A8" s="9" t="s">
        <v>61</v>
      </c>
      <c r="B8" s="10">
        <f>SUM(B9:B28)</f>
        <v>26.8394207036605</v>
      </c>
      <c r="C8" s="10">
        <f>SUM(C9:C28)</f>
        <v>1</v>
      </c>
      <c r="D8" s="11">
        <f>SUM(D9:D28)</f>
        <v>95749055</v>
      </c>
      <c r="E8" s="16">
        <v>1</v>
      </c>
      <c r="F8" s="16">
        <f>SUM(F9:F28)</f>
        <v>6729</v>
      </c>
      <c r="G8" s="17">
        <f>SUM(G9:G28)</f>
        <v>1</v>
      </c>
      <c r="H8" s="18">
        <f>SUM(H9:H28)</f>
        <v>1530.32</v>
      </c>
      <c r="I8" s="17">
        <f>SUM(I9:I28)</f>
        <v>1</v>
      </c>
      <c r="J8" s="16">
        <f t="shared" ref="J8:L8" si="0">SUM(J9:J28)</f>
        <v>15.1268</v>
      </c>
      <c r="K8" s="17">
        <f t="shared" si="0"/>
        <v>1</v>
      </c>
      <c r="L8" s="17">
        <f t="shared" si="0"/>
        <v>1</v>
      </c>
      <c r="M8" s="16">
        <v>4031</v>
      </c>
      <c r="N8" s="16">
        <f>SUM(N9:N28)</f>
        <v>4031</v>
      </c>
    </row>
    <row r="9" ht="16.5" customHeight="true" spans="1:14">
      <c r="A9" s="8" t="s">
        <v>16</v>
      </c>
      <c r="B9" s="12">
        <v>2.38258698460687</v>
      </c>
      <c r="C9" s="13">
        <f>SUM(1-B9/$B$8)/19</f>
        <v>0.0479593724804753</v>
      </c>
      <c r="D9" s="14">
        <v>14066941</v>
      </c>
      <c r="E9" s="19">
        <f>D9/$D$8</f>
        <v>0.146914671899373</v>
      </c>
      <c r="F9" s="19">
        <v>1452</v>
      </c>
      <c r="G9" s="19">
        <f>F9/$F$8</f>
        <v>0.215782434239857</v>
      </c>
      <c r="H9" s="19">
        <v>75.5</v>
      </c>
      <c r="I9" s="20">
        <f>H9/$H$8</f>
        <v>0.0493360865701291</v>
      </c>
      <c r="J9" s="21">
        <v>0.9123</v>
      </c>
      <c r="K9" s="19">
        <f>J9/$J$8</f>
        <v>0.0603101779622921</v>
      </c>
      <c r="L9" s="19">
        <f>C9*0.4+(E9*0.39+G9*0.01)+(I9*0.19+K9*0.01)</f>
        <v>0.0886152536032916</v>
      </c>
      <c r="M9" s="22">
        <f>$M$8*L9</f>
        <v>357.208087274868</v>
      </c>
      <c r="N9" s="19">
        <f>ROUND(M9,0)</f>
        <v>357</v>
      </c>
    </row>
    <row r="10" ht="16.5" customHeight="true" spans="1:14">
      <c r="A10" s="8" t="s">
        <v>18</v>
      </c>
      <c r="B10" s="12">
        <v>1.69368483588598</v>
      </c>
      <c r="C10" s="13">
        <f t="shared" ref="C10:C28" si="1">SUM(1-B10/$B$8)/19</f>
        <v>0.0493102961173058</v>
      </c>
      <c r="D10" s="14">
        <v>2119942</v>
      </c>
      <c r="E10" s="19">
        <f t="shared" ref="E10:E28" si="2">D10/$D$8</f>
        <v>0.0221406049386075</v>
      </c>
      <c r="F10" s="19">
        <v>579</v>
      </c>
      <c r="G10" s="19">
        <f t="shared" ref="G10:G28" si="3">F10/$F$8</f>
        <v>0.0860454748105216</v>
      </c>
      <c r="H10" s="19">
        <v>67.67</v>
      </c>
      <c r="I10" s="20">
        <f t="shared" ref="I10:I28" si="4">H10/$H$8</f>
        <v>0.0442195096450416</v>
      </c>
      <c r="J10" s="21">
        <v>0.9992</v>
      </c>
      <c r="K10" s="19">
        <f t="shared" ref="K10:K28" si="5">J10/$J$8</f>
        <v>0.0660549488325356</v>
      </c>
      <c r="L10" s="19">
        <f t="shared" ref="L10:L28" si="6">C10*0.4+(E10*0.39+G10*0.01)+(I10*0.19+K10*0.01)</f>
        <v>0.0382816654419677</v>
      </c>
      <c r="M10" s="22">
        <f t="shared" ref="M10:M28" si="7">$M$8*L10</f>
        <v>154.313393396572</v>
      </c>
      <c r="N10" s="19">
        <f t="shared" ref="N10:N28" si="8">ROUND(M10,0)</f>
        <v>154</v>
      </c>
    </row>
    <row r="11" ht="16.5" customHeight="true" spans="1:14">
      <c r="A11" s="8" t="s">
        <v>19</v>
      </c>
      <c r="B11" s="15">
        <v>0.845045221549524</v>
      </c>
      <c r="C11" s="13">
        <f t="shared" si="1"/>
        <v>0.0509744617993066</v>
      </c>
      <c r="D11" s="14">
        <v>5012438</v>
      </c>
      <c r="E11" s="19">
        <f t="shared" si="2"/>
        <v>0.0523497385953313</v>
      </c>
      <c r="F11" s="19">
        <v>165</v>
      </c>
      <c r="G11" s="19">
        <f t="shared" si="3"/>
        <v>0.0245207311636202</v>
      </c>
      <c r="H11" s="19">
        <v>70.67</v>
      </c>
      <c r="I11" s="20">
        <f t="shared" si="4"/>
        <v>0.0461798839458414</v>
      </c>
      <c r="J11" s="21">
        <v>0.51</v>
      </c>
      <c r="K11" s="19">
        <f t="shared" si="5"/>
        <v>0.0337149959013142</v>
      </c>
      <c r="L11" s="19">
        <f t="shared" si="6"/>
        <v>0.0501627179922611</v>
      </c>
      <c r="M11" s="22">
        <f t="shared" ref="M11:M18" si="9">$M$8*L11</f>
        <v>202.205916226804</v>
      </c>
      <c r="N11" s="19">
        <f t="shared" si="8"/>
        <v>202</v>
      </c>
    </row>
    <row r="12" ht="16.5" customHeight="true" spans="1:14">
      <c r="A12" s="8" t="s">
        <v>20</v>
      </c>
      <c r="B12" s="12">
        <v>2.21716176262588</v>
      </c>
      <c r="C12" s="13">
        <f t="shared" si="1"/>
        <v>0.04828376810461</v>
      </c>
      <c r="D12" s="14">
        <v>6272173</v>
      </c>
      <c r="E12" s="19">
        <f t="shared" si="2"/>
        <v>0.06550636974955</v>
      </c>
      <c r="F12" s="19">
        <v>582</v>
      </c>
      <c r="G12" s="19">
        <f t="shared" si="3"/>
        <v>0.0864913062862238</v>
      </c>
      <c r="H12" s="19">
        <v>65.83</v>
      </c>
      <c r="I12" s="20">
        <f t="shared" si="4"/>
        <v>0.043017146740551</v>
      </c>
      <c r="J12" s="21">
        <v>0.7837</v>
      </c>
      <c r="K12" s="19">
        <f t="shared" si="5"/>
        <v>0.0518087103683529</v>
      </c>
      <c r="L12" s="19">
        <f t="shared" si="6"/>
        <v>0.054417249491419</v>
      </c>
      <c r="M12" s="22">
        <f t="shared" si="9"/>
        <v>219.35593269991</v>
      </c>
      <c r="N12" s="19">
        <f t="shared" si="8"/>
        <v>219</v>
      </c>
    </row>
    <row r="13" ht="16.5" customHeight="true" spans="1:14">
      <c r="A13" s="8" t="s">
        <v>21</v>
      </c>
      <c r="B13" s="15">
        <v>0.851120771220432</v>
      </c>
      <c r="C13" s="13">
        <f t="shared" si="1"/>
        <v>0.0509625477652564</v>
      </c>
      <c r="D13" s="14">
        <v>3103916</v>
      </c>
      <c r="E13" s="19">
        <f t="shared" si="2"/>
        <v>0.0324171972245575</v>
      </c>
      <c r="F13" s="19">
        <v>247</v>
      </c>
      <c r="G13" s="19">
        <f t="shared" si="3"/>
        <v>0.0367067914994799</v>
      </c>
      <c r="H13" s="19">
        <v>88.83</v>
      </c>
      <c r="I13" s="20">
        <f t="shared" si="4"/>
        <v>0.0580466830466831</v>
      </c>
      <c r="J13" s="21">
        <v>0.6486</v>
      </c>
      <c r="K13" s="19">
        <f t="shared" si="5"/>
        <v>0.0428775418462596</v>
      </c>
      <c r="L13" s="19">
        <f t="shared" si="6"/>
        <v>0.0448524391360072</v>
      </c>
      <c r="M13" s="22">
        <f t="shared" si="9"/>
        <v>180.800182157245</v>
      </c>
      <c r="N13" s="19">
        <f t="shared" si="8"/>
        <v>181</v>
      </c>
    </row>
    <row r="14" ht="16.5" customHeight="true" spans="1:14">
      <c r="A14" s="8" t="s">
        <v>22</v>
      </c>
      <c r="B14" s="15">
        <v>0.790148722753843</v>
      </c>
      <c r="C14" s="13">
        <f t="shared" si="1"/>
        <v>0.0510821127595192</v>
      </c>
      <c r="D14" s="14">
        <v>3053174</v>
      </c>
      <c r="E14" s="19">
        <f t="shared" si="2"/>
        <v>0.0318872494355166</v>
      </c>
      <c r="F14" s="19">
        <v>190</v>
      </c>
      <c r="G14" s="19">
        <f t="shared" si="3"/>
        <v>0.0282359934611384</v>
      </c>
      <c r="H14" s="19">
        <v>85.33</v>
      </c>
      <c r="I14" s="20">
        <f t="shared" si="4"/>
        <v>0.0557595796957499</v>
      </c>
      <c r="J14" s="21">
        <v>1</v>
      </c>
      <c r="K14" s="19">
        <f t="shared" si="5"/>
        <v>0.0661078351006161</v>
      </c>
      <c r="L14" s="19">
        <f t="shared" si="6"/>
        <v>0.0444066308114692</v>
      </c>
      <c r="M14" s="22">
        <f t="shared" si="9"/>
        <v>179.003128801032</v>
      </c>
      <c r="N14" s="19">
        <f t="shared" si="8"/>
        <v>179</v>
      </c>
    </row>
    <row r="15" ht="16.5" customHeight="true" spans="1:14">
      <c r="A15" s="8" t="s">
        <v>23</v>
      </c>
      <c r="B15" s="15">
        <v>0.878009604862762</v>
      </c>
      <c r="C15" s="13">
        <f t="shared" si="1"/>
        <v>0.0509098192885029</v>
      </c>
      <c r="D15" s="14">
        <v>4603312</v>
      </c>
      <c r="E15" s="19">
        <f t="shared" si="2"/>
        <v>0.0480768400272984</v>
      </c>
      <c r="F15" s="19">
        <v>203</v>
      </c>
      <c r="G15" s="19">
        <f t="shared" si="3"/>
        <v>0.0301679298558478</v>
      </c>
      <c r="H15" s="19">
        <v>88.33</v>
      </c>
      <c r="I15" s="20">
        <f t="shared" si="4"/>
        <v>0.0577199539965497</v>
      </c>
      <c r="J15" s="21">
        <v>1</v>
      </c>
      <c r="K15" s="19">
        <f t="shared" si="5"/>
        <v>0.0661078351006161</v>
      </c>
      <c r="L15" s="19">
        <f t="shared" si="6"/>
        <v>0.0510434442349566</v>
      </c>
      <c r="M15" s="22">
        <f t="shared" si="9"/>
        <v>205.75612371111</v>
      </c>
      <c r="N15" s="19">
        <f t="shared" si="8"/>
        <v>206</v>
      </c>
    </row>
    <row r="16" ht="16.5" customHeight="true" spans="1:14">
      <c r="A16" s="8" t="s">
        <v>24</v>
      </c>
      <c r="B16" s="15">
        <v>1.22759580207589</v>
      </c>
      <c r="C16" s="13">
        <f t="shared" si="1"/>
        <v>0.0502242875946306</v>
      </c>
      <c r="D16" s="14">
        <v>4759055</v>
      </c>
      <c r="E16" s="19">
        <f t="shared" si="2"/>
        <v>0.0497034148274362</v>
      </c>
      <c r="F16" s="19">
        <v>317</v>
      </c>
      <c r="G16" s="19">
        <f t="shared" si="3"/>
        <v>0.0471095259325308</v>
      </c>
      <c r="H16" s="19">
        <v>75.5</v>
      </c>
      <c r="I16" s="20">
        <f t="shared" si="4"/>
        <v>0.0493360865701291</v>
      </c>
      <c r="J16" s="21">
        <v>0.6765</v>
      </c>
      <c r="K16" s="19">
        <f t="shared" si="5"/>
        <v>0.0447219504455668</v>
      </c>
      <c r="L16" s="19">
        <f t="shared" si="6"/>
        <v>0.0497662180326578</v>
      </c>
      <c r="M16" s="22">
        <f t="shared" si="9"/>
        <v>200.607624889644</v>
      </c>
      <c r="N16" s="19">
        <f t="shared" si="8"/>
        <v>201</v>
      </c>
    </row>
    <row r="17" ht="16.5" customHeight="true" spans="1:14">
      <c r="A17" s="8" t="s">
        <v>25</v>
      </c>
      <c r="B17" s="15">
        <v>0.739419171942072</v>
      </c>
      <c r="C17" s="13">
        <f t="shared" si="1"/>
        <v>0.0511815924162523</v>
      </c>
      <c r="D17" s="14">
        <v>2919755</v>
      </c>
      <c r="E17" s="19">
        <f t="shared" si="2"/>
        <v>0.030493825761518</v>
      </c>
      <c r="F17" s="19">
        <v>103</v>
      </c>
      <c r="G17" s="19">
        <f t="shared" si="3"/>
        <v>0.015306880665775</v>
      </c>
      <c r="H17" s="19">
        <v>88</v>
      </c>
      <c r="I17" s="20">
        <f t="shared" si="4"/>
        <v>0.0575043128234618</v>
      </c>
      <c r="J17" s="21">
        <v>0.9025</v>
      </c>
      <c r="K17" s="19">
        <f t="shared" si="5"/>
        <v>0.0596623211783061</v>
      </c>
      <c r="L17" s="19">
        <f t="shared" si="6"/>
        <v>0.0440407404683915</v>
      </c>
      <c r="M17" s="22">
        <f t="shared" si="9"/>
        <v>177.528224828086</v>
      </c>
      <c r="N17" s="19">
        <f t="shared" si="8"/>
        <v>178</v>
      </c>
    </row>
    <row r="18" ht="16.5" customHeight="true" spans="1:14">
      <c r="A18" s="8" t="s">
        <v>26</v>
      </c>
      <c r="B18" s="15">
        <v>5.5848685693547</v>
      </c>
      <c r="C18" s="13">
        <f t="shared" si="1"/>
        <v>0.041679760938175</v>
      </c>
      <c r="D18" s="14">
        <v>6490569</v>
      </c>
      <c r="E18" s="19">
        <f t="shared" si="2"/>
        <v>0.0677872904333103</v>
      </c>
      <c r="F18" s="19">
        <v>565</v>
      </c>
      <c r="G18" s="19">
        <f t="shared" si="3"/>
        <v>0.0839649279239114</v>
      </c>
      <c r="H18" s="19">
        <v>75</v>
      </c>
      <c r="I18" s="20">
        <f t="shared" si="4"/>
        <v>0.0490093575199958</v>
      </c>
      <c r="J18" s="21">
        <v>1</v>
      </c>
      <c r="K18" s="19">
        <f t="shared" si="5"/>
        <v>0.0661078351006161</v>
      </c>
      <c r="L18" s="19">
        <f t="shared" si="6"/>
        <v>0.0539214532033055</v>
      </c>
      <c r="M18" s="22">
        <f t="shared" si="9"/>
        <v>217.357377862524</v>
      </c>
      <c r="N18" s="19">
        <f t="shared" si="8"/>
        <v>217</v>
      </c>
    </row>
    <row r="19" ht="16.5" customHeight="true" spans="1:14">
      <c r="A19" s="8" t="s">
        <v>27</v>
      </c>
      <c r="B19" s="15">
        <v>2.8682906266124</v>
      </c>
      <c r="C19" s="13">
        <f t="shared" si="1"/>
        <v>0.0470069171401947</v>
      </c>
      <c r="D19" s="14">
        <v>2937757</v>
      </c>
      <c r="E19" s="19">
        <f t="shared" si="2"/>
        <v>0.0306818380609605</v>
      </c>
      <c r="F19" s="19">
        <v>333</v>
      </c>
      <c r="G19" s="19">
        <f t="shared" si="3"/>
        <v>0.0494872938029425</v>
      </c>
      <c r="H19" s="19">
        <v>71.67</v>
      </c>
      <c r="I19" s="20">
        <f t="shared" si="4"/>
        <v>0.046833342046108</v>
      </c>
      <c r="J19" s="21">
        <v>1</v>
      </c>
      <c r="K19" s="19">
        <f t="shared" si="5"/>
        <v>0.0661078351006161</v>
      </c>
      <c r="L19" s="19">
        <f t="shared" si="6"/>
        <v>0.0408229699776486</v>
      </c>
      <c r="M19" s="22">
        <f t="shared" si="7"/>
        <v>164.557391979901</v>
      </c>
      <c r="N19" s="19">
        <f t="shared" si="8"/>
        <v>165</v>
      </c>
    </row>
    <row r="20" ht="16.5" customHeight="true" spans="1:14">
      <c r="A20" s="8" t="s">
        <v>28</v>
      </c>
      <c r="B20" s="15">
        <v>1.03503646435891</v>
      </c>
      <c r="C20" s="13">
        <f t="shared" si="1"/>
        <v>0.050601892688906</v>
      </c>
      <c r="D20" s="14">
        <v>4175154</v>
      </c>
      <c r="E20" s="19">
        <f t="shared" si="2"/>
        <v>0.0436051718734979</v>
      </c>
      <c r="F20" s="19">
        <v>257</v>
      </c>
      <c r="G20" s="19">
        <f t="shared" si="3"/>
        <v>0.0381928964184871</v>
      </c>
      <c r="H20" s="19">
        <v>85.83</v>
      </c>
      <c r="I20" s="20">
        <f t="shared" si="4"/>
        <v>0.0560863087458832</v>
      </c>
      <c r="J20" s="21">
        <v>0.6208</v>
      </c>
      <c r="K20" s="19">
        <f t="shared" si="5"/>
        <v>0.0410397440304625</v>
      </c>
      <c r="L20" s="19">
        <f t="shared" si="6"/>
        <v>0.0486954991724339</v>
      </c>
      <c r="M20" s="22">
        <f t="shared" si="7"/>
        <v>196.291557164081</v>
      </c>
      <c r="N20" s="19">
        <f t="shared" si="8"/>
        <v>196</v>
      </c>
    </row>
    <row r="21" ht="16.5" customHeight="true" spans="1:14">
      <c r="A21" s="8" t="s">
        <v>29</v>
      </c>
      <c r="B21" s="15">
        <v>0.672240045892083</v>
      </c>
      <c r="C21" s="13">
        <f t="shared" si="1"/>
        <v>0.0513133293682288</v>
      </c>
      <c r="D21" s="14">
        <v>2727650</v>
      </c>
      <c r="E21" s="19">
        <f t="shared" si="2"/>
        <v>0.0284874874221996</v>
      </c>
      <c r="F21" s="19">
        <v>113</v>
      </c>
      <c r="G21" s="19">
        <f t="shared" si="3"/>
        <v>0.0167929855847823</v>
      </c>
      <c r="H21" s="19">
        <v>73</v>
      </c>
      <c r="I21" s="20">
        <f t="shared" si="4"/>
        <v>0.0477024413194626</v>
      </c>
      <c r="J21" s="21">
        <v>0.6363</v>
      </c>
      <c r="K21" s="19">
        <f t="shared" si="5"/>
        <v>0.042064415474522</v>
      </c>
      <c r="L21" s="19">
        <f t="shared" si="6"/>
        <v>0.0412874897032403</v>
      </c>
      <c r="M21" s="22">
        <f t="shared" si="7"/>
        <v>166.429870993762</v>
      </c>
      <c r="N21" s="19">
        <f t="shared" si="8"/>
        <v>166</v>
      </c>
    </row>
    <row r="22" ht="16.5" customHeight="true" spans="1:14">
      <c r="A22" s="8" t="s">
        <v>30</v>
      </c>
      <c r="B22" s="15">
        <v>0.610509746534553</v>
      </c>
      <c r="C22" s="13">
        <f t="shared" si="1"/>
        <v>0.0514343812776553</v>
      </c>
      <c r="D22" s="14">
        <v>7401200</v>
      </c>
      <c r="E22" s="19">
        <f t="shared" si="2"/>
        <v>0.0772978908251366</v>
      </c>
      <c r="F22" s="19">
        <v>327</v>
      </c>
      <c r="G22" s="19">
        <f t="shared" si="3"/>
        <v>0.0485956308515381</v>
      </c>
      <c r="H22" s="19">
        <v>62.5</v>
      </c>
      <c r="I22" s="20">
        <f t="shared" si="4"/>
        <v>0.0408411312666632</v>
      </c>
      <c r="J22" s="21">
        <v>0.7379</v>
      </c>
      <c r="K22" s="19">
        <f t="shared" si="5"/>
        <v>0.0487809715207446</v>
      </c>
      <c r="L22" s="19">
        <f t="shared" si="6"/>
        <v>0.0594535108972543</v>
      </c>
      <c r="M22" s="22">
        <f t="shared" si="7"/>
        <v>239.657102426832</v>
      </c>
      <c r="N22" s="19">
        <f t="shared" si="8"/>
        <v>240</v>
      </c>
    </row>
    <row r="23" ht="16.5" customHeight="true" spans="1:14">
      <c r="A23" s="8" t="s">
        <v>31</v>
      </c>
      <c r="B23" s="15">
        <v>0.760244642280619</v>
      </c>
      <c r="C23" s="13">
        <f t="shared" si="1"/>
        <v>0.0511407540763216</v>
      </c>
      <c r="D23" s="14">
        <v>6728763</v>
      </c>
      <c r="E23" s="19">
        <f t="shared" si="2"/>
        <v>0.0702749807817947</v>
      </c>
      <c r="F23" s="19">
        <v>365</v>
      </c>
      <c r="G23" s="19">
        <f t="shared" si="3"/>
        <v>0.0542428295437658</v>
      </c>
      <c r="H23" s="19">
        <v>83.33</v>
      </c>
      <c r="I23" s="20">
        <f t="shared" si="4"/>
        <v>0.0544526634952167</v>
      </c>
      <c r="J23" s="21">
        <v>0.7973</v>
      </c>
      <c r="K23" s="19">
        <f t="shared" si="5"/>
        <v>0.0527077769257212</v>
      </c>
      <c r="L23" s="19">
        <f t="shared" si="6"/>
        <v>0.0592790562642146</v>
      </c>
      <c r="M23" s="22">
        <f t="shared" si="7"/>
        <v>238.953875801049</v>
      </c>
      <c r="N23" s="19">
        <f t="shared" si="8"/>
        <v>239</v>
      </c>
    </row>
    <row r="24" ht="16.5" customHeight="true" spans="1:14">
      <c r="A24" s="8" t="s">
        <v>32</v>
      </c>
      <c r="B24" s="15">
        <v>0.806491704125247</v>
      </c>
      <c r="C24" s="13">
        <f t="shared" si="1"/>
        <v>0.0510500644927634</v>
      </c>
      <c r="D24" s="14">
        <v>4204002</v>
      </c>
      <c r="E24" s="19">
        <f t="shared" si="2"/>
        <v>0.0439064594423412</v>
      </c>
      <c r="F24" s="19">
        <v>270</v>
      </c>
      <c r="G24" s="19">
        <f t="shared" si="3"/>
        <v>0.0401248328131966</v>
      </c>
      <c r="H24" s="19">
        <v>70.67</v>
      </c>
      <c r="I24" s="20">
        <f t="shared" si="4"/>
        <v>0.0461798839458414</v>
      </c>
      <c r="J24" s="21">
        <v>0.84</v>
      </c>
      <c r="K24" s="19">
        <f t="shared" si="5"/>
        <v>0.0555305814845175</v>
      </c>
      <c r="L24" s="19">
        <f t="shared" si="6"/>
        <v>0.0472742770723054</v>
      </c>
      <c r="M24" s="22">
        <f t="shared" si="7"/>
        <v>190.562610878463</v>
      </c>
      <c r="N24" s="19">
        <f t="shared" si="8"/>
        <v>191</v>
      </c>
    </row>
    <row r="25" ht="16.5" customHeight="true" spans="1:14">
      <c r="A25" s="8" t="s">
        <v>33</v>
      </c>
      <c r="B25" s="15">
        <v>0.862735034897033</v>
      </c>
      <c r="C25" s="13">
        <f t="shared" si="1"/>
        <v>0.0509397724213933</v>
      </c>
      <c r="D25" s="14">
        <v>4169444</v>
      </c>
      <c r="E25" s="19">
        <f t="shared" si="2"/>
        <v>0.0435455368201806</v>
      </c>
      <c r="F25" s="19">
        <v>271</v>
      </c>
      <c r="G25" s="19">
        <f t="shared" si="3"/>
        <v>0.0402734433050973</v>
      </c>
      <c r="H25" s="19">
        <v>76</v>
      </c>
      <c r="I25" s="20">
        <f t="shared" si="4"/>
        <v>0.0496628156202624</v>
      </c>
      <c r="J25" s="21">
        <v>0.5462</v>
      </c>
      <c r="K25" s="19">
        <f t="shared" si="5"/>
        <v>0.0361080995319565</v>
      </c>
      <c r="L25" s="19">
        <f t="shared" si="6"/>
        <v>0.0475584187246482</v>
      </c>
      <c r="M25" s="22">
        <f t="shared" si="7"/>
        <v>191.707985879057</v>
      </c>
      <c r="N25" s="19">
        <f t="shared" si="8"/>
        <v>192</v>
      </c>
    </row>
    <row r="26" ht="16.5" customHeight="true" spans="1:14">
      <c r="A26" s="8" t="s">
        <v>34</v>
      </c>
      <c r="B26" s="15">
        <v>0.663760622409818</v>
      </c>
      <c r="C26" s="13">
        <f t="shared" si="1"/>
        <v>0.0513299573517968</v>
      </c>
      <c r="D26" s="14">
        <v>2578969</v>
      </c>
      <c r="E26" s="19">
        <f t="shared" si="2"/>
        <v>0.0269346679191769</v>
      </c>
      <c r="F26" s="19">
        <v>108</v>
      </c>
      <c r="G26" s="19">
        <f t="shared" si="3"/>
        <v>0.0160499331252786</v>
      </c>
      <c r="H26" s="19">
        <v>82.33</v>
      </c>
      <c r="I26" s="20">
        <f t="shared" si="4"/>
        <v>0.0537992053949501</v>
      </c>
      <c r="J26" s="21">
        <v>0.0418</v>
      </c>
      <c r="K26" s="19">
        <f t="shared" si="5"/>
        <v>0.00276330750720575</v>
      </c>
      <c r="L26" s="19">
        <f t="shared" si="6"/>
        <v>0.0414464848605631</v>
      </c>
      <c r="M26" s="22">
        <f t="shared" si="7"/>
        <v>167.07078047293</v>
      </c>
      <c r="N26" s="19">
        <f t="shared" si="8"/>
        <v>167</v>
      </c>
    </row>
    <row r="27" ht="16.5" customHeight="true" spans="1:14">
      <c r="A27" s="8" t="s">
        <v>35</v>
      </c>
      <c r="B27" s="15">
        <v>0.598313639307125</v>
      </c>
      <c r="C27" s="13">
        <f t="shared" si="1"/>
        <v>0.0514582976053391</v>
      </c>
      <c r="D27" s="14">
        <v>5771782</v>
      </c>
      <c r="E27" s="19">
        <f t="shared" si="2"/>
        <v>0.0602803025053354</v>
      </c>
      <c r="F27" s="19">
        <v>174</v>
      </c>
      <c r="G27" s="19">
        <f t="shared" si="3"/>
        <v>0.0258582255907267</v>
      </c>
      <c r="H27" s="19">
        <v>59.5</v>
      </c>
      <c r="I27" s="20">
        <f t="shared" si="4"/>
        <v>0.0388807569658634</v>
      </c>
      <c r="J27" s="21">
        <v>0.6474</v>
      </c>
      <c r="K27" s="19">
        <f t="shared" si="5"/>
        <v>0.0427982124441389</v>
      </c>
      <c r="L27" s="19">
        <f t="shared" si="6"/>
        <v>0.0521665452230791</v>
      </c>
      <c r="M27" s="22">
        <f t="shared" si="7"/>
        <v>210.283343794232</v>
      </c>
      <c r="N27" s="19">
        <f t="shared" si="8"/>
        <v>210</v>
      </c>
    </row>
    <row r="28" ht="16.5" customHeight="true" spans="1:14">
      <c r="A28" s="8" t="s">
        <v>36</v>
      </c>
      <c r="B28" s="15">
        <v>0.752156730364771</v>
      </c>
      <c r="C28" s="13">
        <f t="shared" si="1"/>
        <v>0.0511566143133669</v>
      </c>
      <c r="D28" s="14">
        <v>2653059</v>
      </c>
      <c r="E28" s="19">
        <f t="shared" si="2"/>
        <v>0.0277084614568781</v>
      </c>
      <c r="F28" s="19">
        <v>108</v>
      </c>
      <c r="G28" s="19">
        <f t="shared" si="3"/>
        <v>0.0160499331252786</v>
      </c>
      <c r="H28" s="19">
        <v>84.83</v>
      </c>
      <c r="I28" s="20">
        <f t="shared" si="4"/>
        <v>0.0554328506456166</v>
      </c>
      <c r="J28" s="21">
        <v>0.8263</v>
      </c>
      <c r="K28" s="19">
        <f t="shared" si="5"/>
        <v>0.0546249041436391</v>
      </c>
      <c r="L28" s="19">
        <f t="shared" si="6"/>
        <v>0.0425079356888855</v>
      </c>
      <c r="M28" s="22">
        <f t="shared" si="7"/>
        <v>171.349488761898</v>
      </c>
      <c r="N28" s="19">
        <f t="shared" si="8"/>
        <v>171</v>
      </c>
    </row>
  </sheetData>
  <mergeCells count="22">
    <mergeCell ref="A2:N2"/>
    <mergeCell ref="B3:C3"/>
    <mergeCell ref="D3:G3"/>
    <mergeCell ref="H3:K3"/>
    <mergeCell ref="D4:E4"/>
    <mergeCell ref="F4:G4"/>
    <mergeCell ref="H4:I4"/>
    <mergeCell ref="J4:K4"/>
    <mergeCell ref="A3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3:L6"/>
    <mergeCell ref="M3:M6"/>
    <mergeCell ref="N3:N6"/>
  </mergeCells>
  <dataValidations count="1">
    <dataValidation type="whole" operator="between" allowBlank="1" showInputMessage="1" showErrorMessage="1" sqref="D27">
      <formula1>0</formula1>
      <formula2>99999999999</formula2>
    </dataValidation>
  </dataValidations>
  <pageMargins left="0.75" right="0.75" top="1" bottom="1" header="0.5" footer="0.5"/>
  <pageSetup paperSize="8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资金分配表（切块）</vt:lpstr>
      <vt:lpstr>资金分配表（地市）</vt:lpstr>
      <vt:lpstr>分配地市测算表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ht706</cp:lastModifiedBy>
  <dcterms:created xsi:type="dcterms:W3CDTF">2021-10-20T18:33:00Z</dcterms:created>
  <dcterms:modified xsi:type="dcterms:W3CDTF">2022-12-27T16:04:21Z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B60E5B16E6234DFC94E0EF6E16B61B15</vt:lpwstr>
  </property>
  <property fmtid="{D5CDD505-2E9C-101B-9397-08002B2CF9AE}" pid="3" name="KSOProductBuildVer">
    <vt:lpwstr>2052-11.8.2.10290</vt:lpwstr>
  </property>
</Properties>
</file>