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0545"/>
  </bookViews>
  <sheets>
    <sheet name="2022年省属高校" sheetId="1" r:id="rId1"/>
  </sheets>
  <definedNames>
    <definedName name="_xlnm.Print_Titles" localSheetId="0">'2022年省属高校'!$4:$5</definedName>
  </definedNames>
  <calcPr calcId="144525"/>
</workbook>
</file>

<file path=xl/sharedStrings.xml><?xml version="1.0" encoding="utf-8"?>
<sst xmlns="http://schemas.openxmlformats.org/spreadsheetml/2006/main" count="44" uniqueCount="43">
  <si>
    <t>附件2</t>
  </si>
  <si>
    <t>结算2022年省属高校以及中职技校和技工学校学生参加城乡居民基本医疗保险
省级补助资金表</t>
  </si>
  <si>
    <t>单位：元</t>
  </si>
  <si>
    <t>地区</t>
  </si>
  <si>
    <t xml:space="preserve">2022年6月底参保人数(人)  </t>
  </si>
  <si>
    <t>补助标准（元/人/年）</t>
  </si>
  <si>
    <t>应补助资金</t>
  </si>
  <si>
    <r>
      <rPr>
        <b/>
        <sz val="10"/>
        <rFont val="宋体"/>
        <charset val="134"/>
      </rPr>
      <t>已补助（</t>
    </r>
    <r>
      <rPr>
        <b/>
        <sz val="8"/>
        <rFont val="宋体"/>
        <charset val="134"/>
      </rPr>
      <t>粤财社〔2021〕311号</t>
    </r>
    <r>
      <rPr>
        <b/>
        <sz val="10"/>
        <rFont val="宋体"/>
        <charset val="134"/>
      </rPr>
      <t>）</t>
    </r>
  </si>
  <si>
    <r>
      <rPr>
        <b/>
        <sz val="9"/>
        <rFont val="宋体"/>
        <charset val="134"/>
      </rPr>
      <t>待清算（</t>
    </r>
    <r>
      <rPr>
        <b/>
        <sz val="8"/>
        <rFont val="宋体"/>
        <charset val="134"/>
      </rPr>
      <t>粤财社〔2022〕305号</t>
    </r>
    <r>
      <rPr>
        <b/>
        <sz val="9"/>
        <rFont val="宋体"/>
        <charset val="134"/>
      </rPr>
      <t>）</t>
    </r>
  </si>
  <si>
    <t>结算补助</t>
  </si>
  <si>
    <t>本次下达</t>
  </si>
  <si>
    <r>
      <rPr>
        <b/>
        <sz val="10"/>
        <rFont val="宋体"/>
        <charset val="134"/>
      </rPr>
      <t>纳入</t>
    </r>
    <r>
      <rPr>
        <b/>
        <sz val="10"/>
        <rFont val="Arial"/>
        <charset val="134"/>
      </rPr>
      <t>2024</t>
    </r>
    <r>
      <rPr>
        <b/>
        <sz val="10"/>
        <rFont val="宋体"/>
        <charset val="134"/>
      </rPr>
      <t>年提前下达考虑</t>
    </r>
  </si>
  <si>
    <t>1栏</t>
  </si>
  <si>
    <t>2栏</t>
  </si>
  <si>
    <t>3栏</t>
  </si>
  <si>
    <t>4栏</t>
  </si>
  <si>
    <t>5栏</t>
  </si>
  <si>
    <t>6栏=3栏-4栏+5栏（取整）</t>
  </si>
  <si>
    <t>7栏=6栏</t>
  </si>
  <si>
    <t>8栏=6栏</t>
  </si>
  <si>
    <t>合计</t>
  </si>
  <si>
    <t>广州市小计</t>
  </si>
  <si>
    <t xml:space="preserve"> </t>
  </si>
  <si>
    <t>广州市本级</t>
  </si>
  <si>
    <t>珠海市小计</t>
  </si>
  <si>
    <t>珠海市本级</t>
  </si>
  <si>
    <t>汕头市小计</t>
  </si>
  <si>
    <t>汕头市本级</t>
  </si>
  <si>
    <t>佛山市小计</t>
  </si>
  <si>
    <t>1924.5/2818.5</t>
  </si>
  <si>
    <t>佛山市本级</t>
  </si>
  <si>
    <t>韶关市小计</t>
  </si>
  <si>
    <t>韶关市本级</t>
  </si>
  <si>
    <t>惠州市小计</t>
  </si>
  <si>
    <t>惠州市本级</t>
  </si>
  <si>
    <t>东莞市小计</t>
  </si>
  <si>
    <t>东莞市本级</t>
  </si>
  <si>
    <t>湛江市小计</t>
  </si>
  <si>
    <t>湛江市本级</t>
  </si>
  <si>
    <t>肇庆市小计</t>
  </si>
  <si>
    <t>肇庆市本级</t>
  </si>
  <si>
    <t>潮州市小计</t>
  </si>
  <si>
    <t>潮州市本级</t>
  </si>
</sst>
</file>

<file path=xl/styles.xml><?xml version="1.0" encoding="utf-8"?>
<styleSheet xmlns="http://schemas.openxmlformats.org/spreadsheetml/2006/main">
  <numFmts count="7">
    <numFmt numFmtId="176" formatCode="#,##0_ "/>
    <numFmt numFmtId="177" formatCode="#,##0.00_ "/>
    <numFmt numFmtId="178" formatCode="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9">
    <font>
      <sz val="12"/>
      <name val="宋体"/>
      <charset val="134"/>
    </font>
    <font>
      <sz val="10"/>
      <name val="Arial"/>
      <charset val="0"/>
    </font>
    <font>
      <b/>
      <sz val="26"/>
      <name val="宋体"/>
      <charset val="134"/>
    </font>
    <font>
      <b/>
      <sz val="12"/>
      <name val="宋体"/>
      <charset val="134"/>
      <scheme val="minor"/>
    </font>
    <font>
      <sz val="12"/>
      <name val="仿宋_GB2312"/>
      <charset val="134"/>
    </font>
    <font>
      <sz val="16"/>
      <name val="宋体"/>
      <charset val="134"/>
    </font>
    <font>
      <sz val="20"/>
      <name val="方正小标宋简体"/>
      <charset val="134"/>
    </font>
    <font>
      <b/>
      <sz val="10"/>
      <name val="宋体"/>
      <charset val="134"/>
    </font>
    <font>
      <sz val="9"/>
      <name val="宋体"/>
      <charset val="134"/>
    </font>
    <font>
      <b/>
      <sz val="11"/>
      <color theme="1"/>
      <name val="宋体"/>
      <charset val="134"/>
    </font>
    <font>
      <b/>
      <sz val="12"/>
      <name val="宋体"/>
      <charset val="134"/>
    </font>
    <font>
      <b/>
      <sz val="12"/>
      <name val="仿宋_GB2312"/>
      <charset val="134"/>
    </font>
    <font>
      <b/>
      <sz val="11"/>
      <color theme="1"/>
      <name val="仿宋_GB2312"/>
      <charset val="134"/>
    </font>
    <font>
      <sz val="11"/>
      <color theme="1"/>
      <name val="仿宋_GB2312"/>
      <charset val="134"/>
    </font>
    <font>
      <sz val="10"/>
      <name val="宋体"/>
      <charset val="134"/>
    </font>
    <font>
      <b/>
      <sz val="9"/>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sz val="11"/>
      <color theme="1"/>
      <name val="宋体"/>
      <charset val="134"/>
      <scheme val="minor"/>
    </font>
    <font>
      <sz val="12"/>
      <name val="Times New Roman"/>
      <charset val="0"/>
    </font>
    <font>
      <b/>
      <sz val="11"/>
      <color rgb="FF3F3F3F"/>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b/>
      <sz val="8"/>
      <name val="宋体"/>
      <charset val="134"/>
    </font>
    <font>
      <b/>
      <sz val="10"/>
      <name val="Arial"/>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right/>
      <top style="thin">
        <color auto="true"/>
      </top>
      <bottom/>
      <diagonal/>
    </border>
    <border>
      <left style="thin">
        <color auto="true"/>
      </left>
      <right style="thin">
        <color auto="true"/>
      </right>
      <top style="thin">
        <color auto="true"/>
      </top>
      <bottom style="thin">
        <color auto="true"/>
      </bottom>
      <diagonal/>
    </border>
    <border>
      <left style="thin">
        <color indexed="0"/>
      </left>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17" fillId="15"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26" fillId="0" borderId="0"/>
    <xf numFmtId="0" fontId="28" fillId="0" borderId="0" applyNumberFormat="false" applyFill="false" applyBorder="false" applyAlignment="false" applyProtection="false">
      <alignment vertical="center"/>
    </xf>
    <xf numFmtId="0" fontId="23" fillId="0" borderId="6"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16" fillId="24"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30" fillId="0" borderId="5"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7" fillId="25"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17" fillId="26" borderId="0" applyNumberFormat="false" applyBorder="false" applyAlignment="false" applyProtection="false">
      <alignment vertical="center"/>
    </xf>
    <xf numFmtId="0" fontId="32" fillId="16" borderId="10" applyNumberFormat="false" applyAlignment="false" applyProtection="false">
      <alignment vertical="center"/>
    </xf>
    <xf numFmtId="0" fontId="33"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34" fillId="30" borderId="10" applyNumberFormat="false" applyAlignment="false" applyProtection="false">
      <alignment vertical="center"/>
    </xf>
    <xf numFmtId="0" fontId="27" fillId="16" borderId="7" applyNumberFormat="false" applyAlignment="false" applyProtection="false">
      <alignment vertical="center"/>
    </xf>
    <xf numFmtId="0" fontId="35" fillId="31" borderId="11" applyNumberFormat="false" applyAlignment="false" applyProtection="false">
      <alignment vertical="center"/>
    </xf>
    <xf numFmtId="0" fontId="36" fillId="0" borderId="12" applyNumberFormat="false" applyFill="false" applyAlignment="false" applyProtection="false">
      <alignment vertical="center"/>
    </xf>
    <xf numFmtId="0" fontId="16" fillId="32"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25" fillId="23" borderId="9"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1" fillId="1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2" borderId="0" applyNumberFormat="false" applyBorder="false" applyAlignment="false" applyProtection="false">
      <alignment vertical="center"/>
    </xf>
  </cellStyleXfs>
  <cellXfs count="44">
    <xf numFmtId="0" fontId="0" fillId="0" borderId="0" xfId="0"/>
    <xf numFmtId="0" fontId="1" fillId="0" borderId="0" xfId="0" applyFont="true" applyFill="true" applyAlignment="true">
      <alignment vertical="center"/>
    </xf>
    <xf numFmtId="0" fontId="2" fillId="0" borderId="0" xfId="0" applyFont="true" applyFill="true" applyBorder="true" applyAlignment="true">
      <alignment vertical="center"/>
    </xf>
    <xf numFmtId="0" fontId="0" fillId="0" borderId="0" xfId="0" applyFill="true" applyAlignment="true">
      <alignment vertical="center"/>
    </xf>
    <xf numFmtId="178" fontId="3" fillId="0" borderId="1" xfId="0" applyNumberFormat="true" applyFont="true" applyFill="true" applyBorder="true" applyAlignment="true">
      <alignment vertical="center"/>
    </xf>
    <xf numFmtId="178" fontId="4" fillId="0" borderId="0" xfId="0" applyNumberFormat="true" applyFont="true" applyFill="true" applyAlignment="true">
      <alignment vertical="center"/>
    </xf>
    <xf numFmtId="178" fontId="4" fillId="0" borderId="0" xfId="0" applyNumberFormat="true" applyFont="true" applyFill="true" applyAlignment="true">
      <alignment horizontal="center" vertical="center" wrapText="true"/>
    </xf>
    <xf numFmtId="0" fontId="0" fillId="0" borderId="0" xfId="0" applyFill="true" applyAlignment="true">
      <alignment vertical="center" wrapText="true"/>
    </xf>
    <xf numFmtId="0" fontId="0" fillId="0" borderId="0" xfId="0" applyFill="true" applyAlignment="true">
      <alignment horizontal="center" vertical="center"/>
    </xf>
    <xf numFmtId="177" fontId="0" fillId="0" borderId="0" xfId="0" applyNumberFormat="true" applyFill="true" applyAlignment="true">
      <alignment vertical="center"/>
    </xf>
    <xf numFmtId="0" fontId="0" fillId="0" borderId="0" xfId="0" applyFill="true"/>
    <xf numFmtId="0" fontId="5" fillId="0" borderId="0" xfId="0" applyFont="true" applyFill="true" applyAlignment="true">
      <alignment horizontal="left" vertical="center" wrapText="true"/>
    </xf>
    <xf numFmtId="0" fontId="6" fillId="0" borderId="0" xfId="0" applyFont="true" applyFill="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5" fillId="0" borderId="0" xfId="0" applyFont="true" applyFill="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78" fontId="3" fillId="0" borderId="2" xfId="0" applyNumberFormat="true" applyFont="true" applyFill="true" applyBorder="true" applyAlignment="true">
      <alignment horizontal="center" vertical="center" wrapText="true"/>
    </xf>
    <xf numFmtId="178" fontId="3" fillId="0" borderId="2" xfId="0" applyNumberFormat="true" applyFont="true" applyFill="true" applyBorder="true" applyAlignment="true">
      <alignment horizontal="center" vertical="center"/>
    </xf>
    <xf numFmtId="176" fontId="9" fillId="0" borderId="2" xfId="0" applyNumberFormat="true" applyFont="true" applyFill="true" applyBorder="true" applyAlignment="true" applyProtection="true">
      <alignment horizontal="center" vertical="center"/>
      <protection locked="false"/>
    </xf>
    <xf numFmtId="178" fontId="10" fillId="0" borderId="2" xfId="9" applyNumberFormat="true" applyFont="true" applyFill="true" applyBorder="true" applyAlignment="true" applyProtection="true">
      <alignment horizontal="left" vertical="center"/>
      <protection locked="false"/>
    </xf>
    <xf numFmtId="178" fontId="11" fillId="0" borderId="2" xfId="0" applyNumberFormat="true" applyFont="true" applyFill="true" applyBorder="true" applyAlignment="true">
      <alignment horizontal="right" vertical="center"/>
    </xf>
    <xf numFmtId="176" fontId="12" fillId="0" borderId="2" xfId="0" applyNumberFormat="true" applyFont="true" applyFill="true" applyBorder="true" applyAlignment="true" applyProtection="true">
      <alignment horizontal="right" vertical="center"/>
      <protection locked="false"/>
    </xf>
    <xf numFmtId="178" fontId="0" fillId="0" borderId="2" xfId="9" applyNumberFormat="true" applyFont="true" applyFill="true" applyBorder="true" applyAlignment="true" applyProtection="true">
      <alignment horizontal="left" vertical="center"/>
      <protection locked="false"/>
    </xf>
    <xf numFmtId="178" fontId="4" fillId="0" borderId="2" xfId="0" applyNumberFormat="true" applyFont="true" applyFill="true" applyBorder="true" applyAlignment="true">
      <alignment horizontal="right" vertical="center"/>
    </xf>
    <xf numFmtId="176" fontId="13" fillId="0" borderId="2" xfId="0" applyNumberFormat="true" applyFont="true" applyFill="true" applyBorder="true" applyAlignment="true" applyProtection="true">
      <alignment horizontal="right" vertical="center"/>
      <protection locked="false"/>
    </xf>
    <xf numFmtId="0" fontId="0" fillId="0" borderId="0" xfId="0" applyFill="true" applyAlignment="true">
      <alignment horizontal="left" vertical="center" wrapText="true"/>
    </xf>
    <xf numFmtId="0" fontId="0" fillId="0" borderId="0" xfId="0" applyFill="true" applyAlignment="true">
      <alignment horizontal="right" vertical="center" wrapText="true"/>
    </xf>
    <xf numFmtId="178" fontId="0" fillId="0" borderId="0" xfId="0" applyNumberFormat="true" applyFill="true" applyAlignment="true">
      <alignment horizontal="center" vertical="center"/>
    </xf>
    <xf numFmtId="177" fontId="1" fillId="0" borderId="0" xfId="0" applyNumberFormat="true" applyFont="true" applyFill="true" applyAlignment="true">
      <alignment vertical="center"/>
    </xf>
    <xf numFmtId="177" fontId="14" fillId="0" borderId="0" xfId="0" applyNumberFormat="true" applyFont="true" applyFill="true" applyAlignment="true">
      <alignment horizontal="right" vertical="center"/>
    </xf>
    <xf numFmtId="0" fontId="7" fillId="0" borderId="3" xfId="0"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177" fontId="7" fillId="0" borderId="4"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177" fontId="8" fillId="0" borderId="4" xfId="0" applyNumberFormat="true" applyFont="true" applyFill="true" applyBorder="true" applyAlignment="true">
      <alignment horizontal="center" vertical="center" wrapText="true"/>
    </xf>
    <xf numFmtId="177" fontId="0" fillId="0" borderId="0" xfId="0" applyNumberFormat="true" applyFont="true" applyFill="true" applyAlignment="true">
      <alignment horizontal="right" vertical="center"/>
    </xf>
    <xf numFmtId="0" fontId="7" fillId="0" borderId="4" xfId="0" applyFont="true" applyFill="true" applyBorder="true" applyAlignment="true">
      <alignment horizontal="center" vertical="center" wrapText="true"/>
    </xf>
    <xf numFmtId="178" fontId="3" fillId="0" borderId="0" xfId="0" applyNumberFormat="true" applyFont="true" applyFill="true" applyAlignment="true">
      <alignment vertical="center"/>
    </xf>
    <xf numFmtId="178" fontId="3" fillId="0" borderId="0" xfId="0" applyNumberFormat="true" applyFont="true" applyFill="true"/>
    <xf numFmtId="178" fontId="4" fillId="0" borderId="0" xfId="0" applyNumberFormat="true" applyFont="true" applyFill="true"/>
    <xf numFmtId="0" fontId="10" fillId="0" borderId="0" xfId="0" applyFont="true" applyFill="true"/>
    <xf numFmtId="0" fontId="4" fillId="0" borderId="0" xfId="0" applyFont="true" applyFill="true"/>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常规_2006月报格式通知的附件（修改）" xfId="9"/>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P70"/>
  <sheetViews>
    <sheetView tabSelected="1" workbookViewId="0">
      <selection activeCell="A1" sqref="A1:I26"/>
    </sheetView>
  </sheetViews>
  <sheetFormatPr defaultColWidth="9" defaultRowHeight="14.25"/>
  <cols>
    <col min="1" max="1" width="16.8" style="7" customWidth="true"/>
    <col min="2" max="6" width="19.75" style="8" customWidth="true"/>
    <col min="7" max="8" width="19.75" style="9" customWidth="true"/>
    <col min="9" max="9" width="19.75" style="3" customWidth="true"/>
    <col min="10" max="10" width="11.6" style="3"/>
    <col min="11" max="153" width="9" style="3"/>
    <col min="154" max="252" width="9" style="10"/>
  </cols>
  <sheetData>
    <row r="1" s="1" customFormat="true" ht="30" customHeight="true" spans="1:8">
      <c r="A1" s="11" t="s">
        <v>0</v>
      </c>
      <c r="B1" s="8"/>
      <c r="C1" s="8"/>
      <c r="D1" s="8"/>
      <c r="E1" s="8"/>
      <c r="F1" s="8"/>
      <c r="G1" s="30"/>
      <c r="H1" s="30"/>
    </row>
    <row r="2" s="2" customFormat="true" ht="70.05" customHeight="true" spans="1:9">
      <c r="A2" s="12" t="s">
        <v>1</v>
      </c>
      <c r="B2" s="12"/>
      <c r="C2" s="12"/>
      <c r="D2" s="12"/>
      <c r="E2" s="12"/>
      <c r="F2" s="12"/>
      <c r="G2" s="12"/>
      <c r="H2" s="12"/>
      <c r="I2" s="12"/>
    </row>
    <row r="3" s="1" customFormat="true" ht="30" customHeight="true" spans="1:9">
      <c r="A3" s="13"/>
      <c r="B3" s="14"/>
      <c r="C3" s="14"/>
      <c r="D3" s="15"/>
      <c r="E3" s="15"/>
      <c r="F3" s="15"/>
      <c r="H3" s="31"/>
      <c r="I3" s="37" t="s">
        <v>2</v>
      </c>
    </row>
    <row r="4" s="1" customFormat="true" ht="66" customHeight="true" spans="1:9">
      <c r="A4" s="16" t="s">
        <v>3</v>
      </c>
      <c r="B4" s="16" t="s">
        <v>4</v>
      </c>
      <c r="C4" s="16" t="s">
        <v>5</v>
      </c>
      <c r="D4" s="16" t="s">
        <v>6</v>
      </c>
      <c r="E4" s="32" t="s">
        <v>7</v>
      </c>
      <c r="F4" s="33" t="s">
        <v>8</v>
      </c>
      <c r="G4" s="34" t="s">
        <v>9</v>
      </c>
      <c r="H4" s="34" t="s">
        <v>10</v>
      </c>
      <c r="I4" s="38" t="s">
        <v>11</v>
      </c>
    </row>
    <row r="5" s="3" customFormat="true" ht="35" customHeight="true" spans="1:9">
      <c r="A5" s="16"/>
      <c r="B5" s="17" t="s">
        <v>12</v>
      </c>
      <c r="C5" s="17" t="s">
        <v>13</v>
      </c>
      <c r="D5" s="17" t="s">
        <v>14</v>
      </c>
      <c r="E5" s="35" t="s">
        <v>15</v>
      </c>
      <c r="F5" s="35" t="s">
        <v>16</v>
      </c>
      <c r="G5" s="36" t="s">
        <v>17</v>
      </c>
      <c r="H5" s="36" t="s">
        <v>18</v>
      </c>
      <c r="I5" s="36" t="s">
        <v>19</v>
      </c>
    </row>
    <row r="6" s="4" customFormat="true" ht="35" customHeight="true" spans="1:222">
      <c r="A6" s="18" t="s">
        <v>20</v>
      </c>
      <c r="B6" s="19">
        <f t="shared" ref="B6:I6" si="0">B7+B9+B13+B15+B17+B19+B21+B23+B11+B25</f>
        <v>826014</v>
      </c>
      <c r="C6" s="19"/>
      <c r="D6" s="20">
        <f>D7+D9+D13+D15+D17+D19+D21+D23+D11+D25</f>
        <v>526544731.9</v>
      </c>
      <c r="E6" s="20">
        <f t="shared" si="0"/>
        <v>389816463</v>
      </c>
      <c r="F6" s="20">
        <f t="shared" si="0"/>
        <v>-16630000</v>
      </c>
      <c r="G6" s="20">
        <f t="shared" si="0"/>
        <v>120100000</v>
      </c>
      <c r="H6" s="20">
        <f t="shared" si="0"/>
        <v>137710000</v>
      </c>
      <c r="I6" s="20">
        <f t="shared" si="0"/>
        <v>-17610000</v>
      </c>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2"/>
      <c r="HB6" s="42"/>
      <c r="HC6" s="42"/>
      <c r="HD6" s="42"/>
      <c r="HE6" s="42"/>
      <c r="HF6" s="42"/>
      <c r="HG6" s="42"/>
      <c r="HH6" s="42"/>
      <c r="HI6" s="42"/>
      <c r="HJ6" s="42"/>
      <c r="HK6" s="42"/>
      <c r="HL6" s="42"/>
      <c r="HM6" s="42"/>
      <c r="HN6" s="42"/>
    </row>
    <row r="7" s="5" customFormat="true" ht="35" customHeight="true" spans="1:222">
      <c r="A7" s="21" t="s">
        <v>21</v>
      </c>
      <c r="B7" s="22">
        <f t="shared" ref="B7:H7" si="1">SUM(B8)</f>
        <v>740341</v>
      </c>
      <c r="C7" s="23">
        <f t="shared" si="1"/>
        <v>842</v>
      </c>
      <c r="D7" s="23">
        <f t="shared" si="1"/>
        <v>487884719</v>
      </c>
      <c r="E7" s="23">
        <f t="shared" si="1"/>
        <v>359408819</v>
      </c>
      <c r="F7" s="23">
        <f t="shared" si="1"/>
        <v>0</v>
      </c>
      <c r="G7" s="23">
        <f t="shared" si="1"/>
        <v>128480000</v>
      </c>
      <c r="H7" s="23">
        <f t="shared" si="1"/>
        <v>128480000</v>
      </c>
      <c r="I7" s="23"/>
      <c r="J7" s="5" t="s">
        <v>22</v>
      </c>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3"/>
      <c r="HB7" s="43"/>
      <c r="HC7" s="43"/>
      <c r="HD7" s="43"/>
      <c r="HE7" s="43"/>
      <c r="HF7" s="43"/>
      <c r="HG7" s="43"/>
      <c r="HH7" s="43"/>
      <c r="HI7" s="43"/>
      <c r="HJ7" s="43"/>
      <c r="HK7" s="43"/>
      <c r="HL7" s="43"/>
      <c r="HM7" s="43"/>
      <c r="HN7" s="43"/>
    </row>
    <row r="8" s="5" customFormat="true" ht="35" customHeight="true" spans="1:222">
      <c r="A8" s="24" t="s">
        <v>23</v>
      </c>
      <c r="B8" s="25">
        <v>740341</v>
      </c>
      <c r="C8" s="26">
        <v>842</v>
      </c>
      <c r="D8" s="26">
        <f>(C8*B8)-(B8*610*0.3)</f>
        <v>487884719</v>
      </c>
      <c r="E8" s="26">
        <f>359408819</f>
        <v>359408819</v>
      </c>
      <c r="F8" s="26">
        <v>0</v>
      </c>
      <c r="G8" s="26">
        <f t="shared" ref="G8:G12" si="2">ROUND((D8-E8+F8)/10000,0)*10000</f>
        <v>128480000</v>
      </c>
      <c r="H8" s="26">
        <f t="shared" ref="H8:H12" si="3">G8</f>
        <v>128480000</v>
      </c>
      <c r="I8" s="26"/>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3"/>
      <c r="HB8" s="43"/>
      <c r="HC8" s="43"/>
      <c r="HD8" s="43"/>
      <c r="HE8" s="43"/>
      <c r="HF8" s="43"/>
      <c r="HG8" s="43"/>
      <c r="HH8" s="43"/>
      <c r="HI8" s="43"/>
      <c r="HJ8" s="43"/>
      <c r="HK8" s="43"/>
      <c r="HL8" s="43"/>
      <c r="HM8" s="43"/>
      <c r="HN8" s="43"/>
    </row>
    <row r="9" s="5" customFormat="true" ht="35" customHeight="true" spans="1:222">
      <c r="A9" s="21" t="s">
        <v>24</v>
      </c>
      <c r="B9" s="22">
        <f t="shared" ref="B9:G9" si="4">SUM(B10)</f>
        <v>6426</v>
      </c>
      <c r="C9" s="23">
        <f t="shared" si="4"/>
        <v>720</v>
      </c>
      <c r="D9" s="23">
        <f t="shared" si="4"/>
        <v>3450762</v>
      </c>
      <c r="E9" s="23">
        <f t="shared" si="4"/>
        <v>3699691</v>
      </c>
      <c r="F9" s="23">
        <f t="shared" si="4"/>
        <v>0</v>
      </c>
      <c r="G9" s="23">
        <f t="shared" si="4"/>
        <v>-250000</v>
      </c>
      <c r="H9" s="23"/>
      <c r="I9" s="23">
        <f>SUM(I10)</f>
        <v>-250000</v>
      </c>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3"/>
      <c r="HB9" s="43"/>
      <c r="HC9" s="43"/>
      <c r="HD9" s="43"/>
      <c r="HE9" s="43"/>
      <c r="HF9" s="43"/>
      <c r="HG9" s="43"/>
      <c r="HH9" s="43"/>
      <c r="HI9" s="43"/>
      <c r="HJ9" s="43"/>
      <c r="HK9" s="43"/>
      <c r="HL9" s="43"/>
      <c r="HM9" s="43"/>
      <c r="HN9" s="43"/>
    </row>
    <row r="10" s="5" customFormat="true" ht="35" customHeight="true" spans="1:222">
      <c r="A10" s="24" t="s">
        <v>25</v>
      </c>
      <c r="B10" s="25">
        <v>6426</v>
      </c>
      <c r="C10" s="26">
        <v>720</v>
      </c>
      <c r="D10" s="26">
        <f>(C10*B10)-(B10*610*0.3)</f>
        <v>3450762</v>
      </c>
      <c r="E10" s="26">
        <f>3699691</f>
        <v>3699691</v>
      </c>
      <c r="F10" s="26">
        <v>0</v>
      </c>
      <c r="G10" s="26">
        <f>ROUND((D10-E10+F10)/10000,0)*10000</f>
        <v>-250000</v>
      </c>
      <c r="H10" s="26"/>
      <c r="I10" s="26">
        <v>-250000</v>
      </c>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3"/>
      <c r="HB10" s="43"/>
      <c r="HC10" s="43"/>
      <c r="HD10" s="43"/>
      <c r="HE10" s="43"/>
      <c r="HF10" s="43"/>
      <c r="HG10" s="43"/>
      <c r="HH10" s="43"/>
      <c r="HI10" s="43"/>
      <c r="HJ10" s="43"/>
      <c r="HK10" s="43"/>
      <c r="HL10" s="43"/>
      <c r="HM10" s="43"/>
      <c r="HN10" s="43"/>
    </row>
    <row r="11" s="5" customFormat="true" ht="35" customHeight="true" spans="1:222">
      <c r="A11" s="21" t="s">
        <v>26</v>
      </c>
      <c r="B11" s="22">
        <f t="shared" ref="B11:F11" si="5">SUM(B12)</f>
        <v>5460</v>
      </c>
      <c r="C11" s="23">
        <f t="shared" si="5"/>
        <v>610</v>
      </c>
      <c r="D11" s="23">
        <f t="shared" si="5"/>
        <v>2331420</v>
      </c>
      <c r="E11" s="23">
        <f t="shared" si="5"/>
        <v>0</v>
      </c>
      <c r="F11" s="23">
        <f t="shared" si="5"/>
        <v>0</v>
      </c>
      <c r="G11" s="23">
        <f>ROUND((D11-E11)/10000,0)*10000</f>
        <v>2330000</v>
      </c>
      <c r="H11" s="23">
        <f t="shared" si="3"/>
        <v>2330000</v>
      </c>
      <c r="I11" s="23"/>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3"/>
      <c r="HB11" s="43"/>
      <c r="HC11" s="43"/>
      <c r="HD11" s="43"/>
      <c r="HE11" s="43"/>
      <c r="HF11" s="43"/>
      <c r="HG11" s="43"/>
      <c r="HH11" s="43"/>
      <c r="HI11" s="43"/>
      <c r="HJ11" s="43"/>
      <c r="HK11" s="43"/>
      <c r="HL11" s="43"/>
      <c r="HM11" s="43"/>
      <c r="HN11" s="43"/>
    </row>
    <row r="12" s="5" customFormat="true" ht="35" customHeight="true" spans="1:222">
      <c r="A12" s="24" t="s">
        <v>27</v>
      </c>
      <c r="B12" s="25">
        <v>5460</v>
      </c>
      <c r="C12" s="26">
        <v>610</v>
      </c>
      <c r="D12" s="26">
        <f>B12*C12*70%</f>
        <v>2331420</v>
      </c>
      <c r="E12" s="26">
        <v>0</v>
      </c>
      <c r="F12" s="26">
        <v>0</v>
      </c>
      <c r="G12" s="26">
        <f t="shared" si="2"/>
        <v>2330000</v>
      </c>
      <c r="H12" s="26">
        <f t="shared" si="3"/>
        <v>2330000</v>
      </c>
      <c r="I12" s="26"/>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3"/>
      <c r="HB12" s="43"/>
      <c r="HC12" s="43"/>
      <c r="HD12" s="43"/>
      <c r="HE12" s="43"/>
      <c r="HF12" s="43"/>
      <c r="HG12" s="43"/>
      <c r="HH12" s="43"/>
      <c r="HI12" s="43"/>
      <c r="HJ12" s="43"/>
      <c r="HK12" s="43"/>
      <c r="HL12" s="43"/>
      <c r="HM12" s="43"/>
      <c r="HN12" s="43"/>
    </row>
    <row r="13" s="6" customFormat="true" ht="35" customHeight="true" spans="1:250">
      <c r="A13" s="21" t="s">
        <v>28</v>
      </c>
      <c r="B13" s="22">
        <f t="shared" ref="B13:G13" si="6">SUM(B14)</f>
        <v>256</v>
      </c>
      <c r="C13" s="23" t="s">
        <v>29</v>
      </c>
      <c r="D13" s="23">
        <f t="shared" si="6"/>
        <v>341127.5</v>
      </c>
      <c r="E13" s="23">
        <f t="shared" si="6"/>
        <v>0</v>
      </c>
      <c r="F13" s="23">
        <f t="shared" si="6"/>
        <v>-12490000</v>
      </c>
      <c r="G13" s="23">
        <f t="shared" si="6"/>
        <v>-12150000</v>
      </c>
      <c r="H13" s="23"/>
      <c r="I13" s="23">
        <f>SUM(I14)</f>
        <v>-12150000</v>
      </c>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3"/>
      <c r="HB13" s="43"/>
      <c r="HC13" s="43"/>
      <c r="HD13" s="43"/>
      <c r="HE13" s="43"/>
      <c r="HF13" s="43"/>
      <c r="HG13" s="43"/>
      <c r="HH13" s="43"/>
      <c r="HI13" s="43"/>
      <c r="HJ13" s="43"/>
      <c r="HK13" s="43"/>
      <c r="HL13" s="43"/>
      <c r="HM13" s="43"/>
      <c r="HN13" s="43"/>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row>
    <row r="14" s="6" customFormat="true" ht="35" customHeight="true" spans="1:250">
      <c r="A14" s="24" t="s">
        <v>30</v>
      </c>
      <c r="B14" s="25">
        <v>256</v>
      </c>
      <c r="C14" s="26" t="s">
        <v>29</v>
      </c>
      <c r="D14" s="26">
        <f>387975.5-(B14*610*0.3)</f>
        <v>341127.5</v>
      </c>
      <c r="E14" s="26">
        <v>0</v>
      </c>
      <c r="F14" s="26">
        <v>-12490000</v>
      </c>
      <c r="G14" s="26">
        <f t="shared" ref="G14:G18" si="7">ROUND((D14-E14+F14)/10000,0)*10000</f>
        <v>-12150000</v>
      </c>
      <c r="H14" s="26"/>
      <c r="I14" s="26">
        <f t="shared" ref="I14:I20" si="8">G14</f>
        <v>-12150000</v>
      </c>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3"/>
      <c r="HB14" s="43"/>
      <c r="HC14" s="43"/>
      <c r="HD14" s="43"/>
      <c r="HE14" s="43"/>
      <c r="HF14" s="43"/>
      <c r="HG14" s="43"/>
      <c r="HH14" s="43"/>
      <c r="HI14" s="43"/>
      <c r="HJ14" s="43"/>
      <c r="HK14" s="43"/>
      <c r="HL14" s="43"/>
      <c r="HM14" s="43"/>
      <c r="HN14" s="43"/>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row>
    <row r="15" s="6" customFormat="true" ht="35" customHeight="true" spans="1:222">
      <c r="A15" s="21" t="s">
        <v>31</v>
      </c>
      <c r="B15" s="22">
        <f t="shared" ref="B15:H15" si="9">SUM(B16)</f>
        <v>14006</v>
      </c>
      <c r="C15" s="23">
        <f t="shared" si="9"/>
        <v>610</v>
      </c>
      <c r="D15" s="23">
        <f t="shared" si="9"/>
        <v>5980562</v>
      </c>
      <c r="E15" s="23">
        <f t="shared" si="9"/>
        <v>4300663</v>
      </c>
      <c r="F15" s="23">
        <f t="shared" si="9"/>
        <v>0</v>
      </c>
      <c r="G15" s="23">
        <f t="shared" si="9"/>
        <v>1680000</v>
      </c>
      <c r="H15" s="23">
        <f t="shared" si="9"/>
        <v>1680000</v>
      </c>
      <c r="I15" s="23"/>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3"/>
      <c r="HB15" s="43"/>
      <c r="HC15" s="43"/>
      <c r="HD15" s="43"/>
      <c r="HE15" s="43"/>
      <c r="HF15" s="43"/>
      <c r="HG15" s="43"/>
      <c r="HH15" s="43"/>
      <c r="HI15" s="43"/>
      <c r="HJ15" s="43"/>
      <c r="HK15" s="43"/>
      <c r="HL15" s="43"/>
      <c r="HM15" s="43"/>
      <c r="HN15" s="43"/>
    </row>
    <row r="16" s="6" customFormat="true" ht="35" customHeight="true" spans="1:222">
      <c r="A16" s="24" t="s">
        <v>32</v>
      </c>
      <c r="B16" s="25">
        <v>14006</v>
      </c>
      <c r="C16" s="26">
        <v>610</v>
      </c>
      <c r="D16" s="26">
        <f>B16*C16*70%</f>
        <v>5980562</v>
      </c>
      <c r="E16" s="26">
        <f>4300663</f>
        <v>4300663</v>
      </c>
      <c r="F16" s="26">
        <v>0</v>
      </c>
      <c r="G16" s="26">
        <f t="shared" si="7"/>
        <v>1680000</v>
      </c>
      <c r="H16" s="26">
        <f>G16</f>
        <v>1680000</v>
      </c>
      <c r="I16" s="26"/>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3"/>
      <c r="HB16" s="43"/>
      <c r="HC16" s="43"/>
      <c r="HD16" s="43"/>
      <c r="HE16" s="43"/>
      <c r="HF16" s="43"/>
      <c r="HG16" s="43"/>
      <c r="HH16" s="43"/>
      <c r="HI16" s="43"/>
      <c r="HJ16" s="43"/>
      <c r="HK16" s="43"/>
      <c r="HL16" s="43"/>
      <c r="HM16" s="43"/>
      <c r="HN16" s="43"/>
    </row>
    <row r="17" s="6" customFormat="true" ht="35" customHeight="true" spans="1:222">
      <c r="A17" s="21" t="s">
        <v>33</v>
      </c>
      <c r="B17" s="22">
        <f t="shared" ref="B17:G17" si="10">SUM(B18)</f>
        <v>714</v>
      </c>
      <c r="C17" s="23">
        <f t="shared" si="10"/>
        <v>610</v>
      </c>
      <c r="D17" s="23">
        <f t="shared" si="10"/>
        <v>304878</v>
      </c>
      <c r="E17" s="23">
        <f t="shared" si="10"/>
        <v>457855</v>
      </c>
      <c r="F17" s="23">
        <f t="shared" si="10"/>
        <v>0</v>
      </c>
      <c r="G17" s="23">
        <f t="shared" si="10"/>
        <v>-150000</v>
      </c>
      <c r="H17" s="23"/>
      <c r="I17" s="23">
        <f>SUM(I18)</f>
        <v>-150000</v>
      </c>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3"/>
      <c r="HB17" s="43"/>
      <c r="HC17" s="43"/>
      <c r="HD17" s="43"/>
      <c r="HE17" s="43"/>
      <c r="HF17" s="43"/>
      <c r="HG17" s="43"/>
      <c r="HH17" s="43"/>
      <c r="HI17" s="43"/>
      <c r="HJ17" s="43"/>
      <c r="HK17" s="43"/>
      <c r="HL17" s="43"/>
      <c r="HM17" s="43"/>
      <c r="HN17" s="43"/>
    </row>
    <row r="18" s="6" customFormat="true" ht="35" customHeight="true" spans="1:222">
      <c r="A18" s="24" t="s">
        <v>34</v>
      </c>
      <c r="B18" s="25">
        <v>714</v>
      </c>
      <c r="C18" s="26">
        <v>610</v>
      </c>
      <c r="D18" s="26">
        <f>B18*C18*70%</f>
        <v>304878</v>
      </c>
      <c r="E18" s="26">
        <v>457855</v>
      </c>
      <c r="F18" s="26">
        <v>0</v>
      </c>
      <c r="G18" s="26">
        <f t="shared" si="7"/>
        <v>-150000</v>
      </c>
      <c r="H18" s="26"/>
      <c r="I18" s="26">
        <f t="shared" si="8"/>
        <v>-150000</v>
      </c>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3"/>
      <c r="HB18" s="43"/>
      <c r="HC18" s="43"/>
      <c r="HD18" s="43"/>
      <c r="HE18" s="43"/>
      <c r="HF18" s="43"/>
      <c r="HG18" s="43"/>
      <c r="HH18" s="43"/>
      <c r="HI18" s="43"/>
      <c r="HJ18" s="43"/>
      <c r="HK18" s="43"/>
      <c r="HL18" s="43"/>
      <c r="HM18" s="43"/>
      <c r="HN18" s="43"/>
    </row>
    <row r="19" s="6" customFormat="true" ht="35" customHeight="true" spans="1:222">
      <c r="A19" s="21" t="s">
        <v>35</v>
      </c>
      <c r="B19" s="22">
        <f t="shared" ref="B19:G19" si="11">SUM(B20)</f>
        <v>4978</v>
      </c>
      <c r="C19" s="23">
        <f t="shared" si="11"/>
        <v>838.8</v>
      </c>
      <c r="D19" s="23">
        <f t="shared" si="11"/>
        <v>3264572.4</v>
      </c>
      <c r="E19" s="23">
        <f t="shared" si="11"/>
        <v>4180786</v>
      </c>
      <c r="F19" s="23">
        <f t="shared" si="11"/>
        <v>-4140000</v>
      </c>
      <c r="G19" s="23">
        <f t="shared" si="11"/>
        <v>-5060000</v>
      </c>
      <c r="H19" s="23"/>
      <c r="I19" s="23">
        <f t="shared" si="8"/>
        <v>-5060000</v>
      </c>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3"/>
      <c r="HB19" s="43"/>
      <c r="HC19" s="43"/>
      <c r="HD19" s="43"/>
      <c r="HE19" s="43"/>
      <c r="HF19" s="43"/>
      <c r="HG19" s="43"/>
      <c r="HH19" s="43"/>
      <c r="HI19" s="43"/>
      <c r="HJ19" s="43"/>
      <c r="HK19" s="43"/>
      <c r="HL19" s="43"/>
      <c r="HM19" s="43"/>
      <c r="HN19" s="43"/>
    </row>
    <row r="20" s="6" customFormat="true" ht="35" customHeight="true" spans="1:222">
      <c r="A20" s="24" t="s">
        <v>36</v>
      </c>
      <c r="B20" s="25">
        <v>4978</v>
      </c>
      <c r="C20" s="26">
        <v>838.8</v>
      </c>
      <c r="D20" s="26">
        <f>(C20*B20)-(B20*610*0.3)</f>
        <v>3264572.4</v>
      </c>
      <c r="E20" s="26">
        <v>4180786</v>
      </c>
      <c r="F20" s="26">
        <v>-4140000</v>
      </c>
      <c r="G20" s="26">
        <f t="shared" ref="G20:G24" si="12">ROUND((D20-E20+F20)/10000,0)*10000</f>
        <v>-5060000</v>
      </c>
      <c r="H20" s="26"/>
      <c r="I20" s="26">
        <f t="shared" si="8"/>
        <v>-5060000</v>
      </c>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3"/>
      <c r="HB20" s="43"/>
      <c r="HC20" s="43"/>
      <c r="HD20" s="43"/>
      <c r="HE20" s="43"/>
      <c r="HF20" s="43"/>
      <c r="HG20" s="43"/>
      <c r="HH20" s="43"/>
      <c r="HI20" s="43"/>
      <c r="HJ20" s="43"/>
      <c r="HK20" s="43"/>
      <c r="HL20" s="43"/>
      <c r="HM20" s="43"/>
      <c r="HN20" s="43"/>
    </row>
    <row r="21" s="6" customFormat="true" ht="35" customHeight="true" spans="1:222">
      <c r="A21" s="21" t="s">
        <v>37</v>
      </c>
      <c r="B21" s="22">
        <f t="shared" ref="B21:H21" si="13">SUM(B22)</f>
        <v>37626</v>
      </c>
      <c r="C21" s="23">
        <f t="shared" si="13"/>
        <v>610</v>
      </c>
      <c r="D21" s="23">
        <f t="shared" si="13"/>
        <v>16066302</v>
      </c>
      <c r="E21" s="23">
        <f t="shared" si="13"/>
        <v>13450500</v>
      </c>
      <c r="F21" s="23">
        <f t="shared" si="13"/>
        <v>0</v>
      </c>
      <c r="G21" s="23">
        <f t="shared" si="13"/>
        <v>2620000</v>
      </c>
      <c r="H21" s="23">
        <f t="shared" si="13"/>
        <v>2620000</v>
      </c>
      <c r="I21" s="23"/>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3"/>
      <c r="HB21" s="43"/>
      <c r="HC21" s="43"/>
      <c r="HD21" s="43"/>
      <c r="HE21" s="43"/>
      <c r="HF21" s="43"/>
      <c r="HG21" s="43"/>
      <c r="HH21" s="43"/>
      <c r="HI21" s="43"/>
      <c r="HJ21" s="43"/>
      <c r="HK21" s="43"/>
      <c r="HL21" s="43"/>
      <c r="HM21" s="43"/>
      <c r="HN21" s="43"/>
    </row>
    <row r="22" s="6" customFormat="true" ht="35" customHeight="true" spans="1:250">
      <c r="A22" s="24" t="s">
        <v>38</v>
      </c>
      <c r="B22" s="25">
        <v>37626</v>
      </c>
      <c r="C22" s="26">
        <v>610</v>
      </c>
      <c r="D22" s="26">
        <f t="shared" ref="D22:D26" si="14">B22*C22*70%</f>
        <v>16066302</v>
      </c>
      <c r="E22" s="26">
        <v>13450500</v>
      </c>
      <c r="F22" s="26">
        <v>0</v>
      </c>
      <c r="G22" s="26">
        <f t="shared" si="12"/>
        <v>2620000</v>
      </c>
      <c r="H22" s="26">
        <v>2620000</v>
      </c>
      <c r="I22" s="26"/>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3"/>
      <c r="HB22" s="43"/>
      <c r="HC22" s="43"/>
      <c r="HD22" s="43"/>
      <c r="HE22" s="43"/>
      <c r="HF22" s="43"/>
      <c r="HG22" s="43"/>
      <c r="HH22" s="43"/>
      <c r="HI22" s="43"/>
      <c r="HJ22" s="43"/>
      <c r="HK22" s="43"/>
      <c r="HL22" s="43"/>
      <c r="HM22" s="43"/>
      <c r="HN22" s="43"/>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row>
    <row r="23" s="6" customFormat="true" ht="35" customHeight="true" spans="1:222">
      <c r="A23" s="21" t="s">
        <v>39</v>
      </c>
      <c r="B23" s="22">
        <f t="shared" ref="B23:G23" si="15">SUM(B24)</f>
        <v>15782</v>
      </c>
      <c r="C23" s="23">
        <f t="shared" si="15"/>
        <v>610</v>
      </c>
      <c r="D23" s="23">
        <f t="shared" si="15"/>
        <v>6738914</v>
      </c>
      <c r="E23" s="23">
        <f t="shared" si="15"/>
        <v>4318149</v>
      </c>
      <c r="F23" s="23">
        <f t="shared" si="15"/>
        <v>0</v>
      </c>
      <c r="G23" s="23">
        <f t="shared" si="15"/>
        <v>2420000</v>
      </c>
      <c r="H23" s="23">
        <f t="shared" ref="H23:H26" si="16">G23</f>
        <v>2420000</v>
      </c>
      <c r="I23" s="23"/>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3"/>
      <c r="HB23" s="43"/>
      <c r="HC23" s="43"/>
      <c r="HD23" s="43"/>
      <c r="HE23" s="43"/>
      <c r="HF23" s="43"/>
      <c r="HG23" s="43"/>
      <c r="HH23" s="43"/>
      <c r="HI23" s="43"/>
      <c r="HJ23" s="43"/>
      <c r="HK23" s="43"/>
      <c r="HL23" s="43"/>
      <c r="HM23" s="43"/>
      <c r="HN23" s="43"/>
    </row>
    <row r="24" s="6" customFormat="true" ht="35" customHeight="true" spans="1:222">
      <c r="A24" s="24" t="s">
        <v>40</v>
      </c>
      <c r="B24" s="25">
        <v>15782</v>
      </c>
      <c r="C24" s="26">
        <v>610</v>
      </c>
      <c r="D24" s="26">
        <f t="shared" si="14"/>
        <v>6738914</v>
      </c>
      <c r="E24" s="26">
        <f>4318149</f>
        <v>4318149</v>
      </c>
      <c r="F24" s="26">
        <v>0</v>
      </c>
      <c r="G24" s="26">
        <f t="shared" si="12"/>
        <v>2420000</v>
      </c>
      <c r="H24" s="26">
        <f t="shared" si="16"/>
        <v>2420000</v>
      </c>
      <c r="I24" s="26"/>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3"/>
      <c r="HB24" s="43"/>
      <c r="HC24" s="43"/>
      <c r="HD24" s="43"/>
      <c r="HE24" s="43"/>
      <c r="HF24" s="43"/>
      <c r="HG24" s="43"/>
      <c r="HH24" s="43"/>
      <c r="HI24" s="43"/>
      <c r="HJ24" s="43"/>
      <c r="HK24" s="43"/>
      <c r="HL24" s="43"/>
      <c r="HM24" s="43"/>
      <c r="HN24" s="43"/>
    </row>
    <row r="25" s="6" customFormat="true" ht="35" customHeight="true" spans="1:222">
      <c r="A25" s="21" t="s">
        <v>41</v>
      </c>
      <c r="B25" s="22">
        <f t="shared" ref="B25:H25" si="17">SUM(B26)</f>
        <v>425</v>
      </c>
      <c r="C25" s="23">
        <f t="shared" si="17"/>
        <v>610</v>
      </c>
      <c r="D25" s="23">
        <f t="shared" si="17"/>
        <v>181475</v>
      </c>
      <c r="E25" s="23">
        <f t="shared" si="17"/>
        <v>0</v>
      </c>
      <c r="F25" s="23">
        <f t="shared" si="17"/>
        <v>0</v>
      </c>
      <c r="G25" s="23">
        <f t="shared" si="17"/>
        <v>180000</v>
      </c>
      <c r="H25" s="23">
        <f t="shared" si="17"/>
        <v>180000</v>
      </c>
      <c r="I25" s="23"/>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3"/>
      <c r="HB25" s="43"/>
      <c r="HC25" s="43"/>
      <c r="HD25" s="43"/>
      <c r="HE25" s="43"/>
      <c r="HF25" s="43"/>
      <c r="HG25" s="43"/>
      <c r="HH25" s="43"/>
      <c r="HI25" s="43"/>
      <c r="HJ25" s="43"/>
      <c r="HK25" s="43"/>
      <c r="HL25" s="43"/>
      <c r="HM25" s="43"/>
      <c r="HN25" s="43"/>
    </row>
    <row r="26" s="6" customFormat="true" ht="35" customHeight="true" spans="1:222">
      <c r="A26" s="24" t="s">
        <v>42</v>
      </c>
      <c r="B26" s="25">
        <v>425</v>
      </c>
      <c r="C26" s="26">
        <v>610</v>
      </c>
      <c r="D26" s="26">
        <f t="shared" si="14"/>
        <v>181475</v>
      </c>
      <c r="E26" s="26">
        <v>0</v>
      </c>
      <c r="F26" s="26">
        <v>0</v>
      </c>
      <c r="G26" s="26">
        <f>ROUND((D26-E26+F26)/10000,0)*10000</f>
        <v>180000</v>
      </c>
      <c r="H26" s="26">
        <f t="shared" si="16"/>
        <v>180000</v>
      </c>
      <c r="I26" s="26"/>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3"/>
      <c r="HB26" s="43"/>
      <c r="HC26" s="43"/>
      <c r="HD26" s="43"/>
      <c r="HE26" s="43"/>
      <c r="HF26" s="43"/>
      <c r="HG26" s="43"/>
      <c r="HH26" s="43"/>
      <c r="HI26" s="43"/>
      <c r="HJ26" s="43"/>
      <c r="HK26" s="43"/>
      <c r="HL26" s="43"/>
      <c r="HM26" s="43"/>
      <c r="HN26" s="43"/>
    </row>
    <row r="27" s="3" customFormat="true" spans="1:8">
      <c r="A27" s="27"/>
      <c r="B27" s="27"/>
      <c r="C27" s="27"/>
      <c r="D27" s="27"/>
      <c r="E27" s="27"/>
      <c r="F27" s="27"/>
      <c r="G27" s="27"/>
      <c r="H27" s="27"/>
    </row>
    <row r="28" s="3" customFormat="true" ht="58.05" customHeight="true" spans="1:8">
      <c r="A28" s="27"/>
      <c r="B28" s="27"/>
      <c r="C28" s="27"/>
      <c r="D28" s="27"/>
      <c r="E28" s="27"/>
      <c r="F28" s="27"/>
      <c r="G28" s="27"/>
      <c r="H28" s="27"/>
    </row>
    <row r="29" s="3" customFormat="true" spans="1:8">
      <c r="A29" s="28"/>
      <c r="B29" s="29"/>
      <c r="C29" s="29"/>
      <c r="D29" s="29"/>
      <c r="E29" s="29"/>
      <c r="F29" s="29"/>
      <c r="G29" s="9"/>
      <c r="H29" s="9"/>
    </row>
    <row r="30" s="3" customFormat="true" spans="1:8">
      <c r="A30" s="28"/>
      <c r="B30" s="29"/>
      <c r="C30" s="29"/>
      <c r="D30" s="29"/>
      <c r="E30" s="29"/>
      <c r="F30" s="29"/>
      <c r="G30" s="9"/>
      <c r="H30" s="9"/>
    </row>
    <row r="31" s="3" customFormat="true" spans="1:8">
      <c r="A31" s="28"/>
      <c r="B31" s="29"/>
      <c r="C31" s="29"/>
      <c r="D31" s="29"/>
      <c r="E31" s="29"/>
      <c r="F31" s="29"/>
      <c r="G31" s="9"/>
      <c r="H31" s="9"/>
    </row>
    <row r="32" s="3" customFormat="true" spans="1:8">
      <c r="A32" s="28"/>
      <c r="B32" s="29"/>
      <c r="C32" s="29"/>
      <c r="D32" s="29"/>
      <c r="E32" s="29"/>
      <c r="F32" s="29"/>
      <c r="G32" s="9"/>
      <c r="H32" s="9"/>
    </row>
    <row r="33" s="3" customFormat="true" spans="1:8">
      <c r="A33" s="28"/>
      <c r="B33" s="29"/>
      <c r="C33" s="29"/>
      <c r="D33" s="29"/>
      <c r="E33" s="29"/>
      <c r="F33" s="29"/>
      <c r="G33" s="9"/>
      <c r="H33" s="9"/>
    </row>
    <row r="34" s="3" customFormat="true" spans="1:8">
      <c r="A34" s="28"/>
      <c r="B34" s="29"/>
      <c r="C34" s="29"/>
      <c r="D34" s="29"/>
      <c r="E34" s="29"/>
      <c r="F34" s="29"/>
      <c r="G34" s="9"/>
      <c r="H34" s="9"/>
    </row>
    <row r="35" s="3" customFormat="true" spans="1:8">
      <c r="A35" s="28"/>
      <c r="B35" s="8"/>
      <c r="C35" s="8"/>
      <c r="D35" s="8"/>
      <c r="E35" s="8"/>
      <c r="F35" s="8"/>
      <c r="G35" s="9"/>
      <c r="H35" s="9"/>
    </row>
    <row r="36" s="3" customFormat="true" spans="1:8">
      <c r="A36" s="28"/>
      <c r="B36" s="8"/>
      <c r="C36" s="8"/>
      <c r="D36" s="8"/>
      <c r="E36" s="8"/>
      <c r="F36" s="8"/>
      <c r="G36" s="9"/>
      <c r="H36" s="9"/>
    </row>
    <row r="37" s="3" customFormat="true" spans="1:8">
      <c r="A37" s="28"/>
      <c r="B37" s="8"/>
      <c r="C37" s="8"/>
      <c r="D37" s="8"/>
      <c r="E37" s="8"/>
      <c r="F37" s="8"/>
      <c r="G37" s="9"/>
      <c r="H37" s="9"/>
    </row>
    <row r="38" s="3" customFormat="true" spans="1:8">
      <c r="A38" s="28"/>
      <c r="B38" s="8"/>
      <c r="C38" s="8"/>
      <c r="D38" s="8"/>
      <c r="E38" s="8"/>
      <c r="F38" s="8"/>
      <c r="G38" s="9"/>
      <c r="H38" s="9"/>
    </row>
    <row r="39" s="3" customFormat="true" spans="1:8">
      <c r="A39" s="28"/>
      <c r="B39" s="8"/>
      <c r="C39" s="8"/>
      <c r="D39" s="8"/>
      <c r="E39" s="8"/>
      <c r="F39" s="8"/>
      <c r="G39" s="9"/>
      <c r="H39" s="9"/>
    </row>
    <row r="40" s="3" customFormat="true" spans="1:8">
      <c r="A40" s="28"/>
      <c r="B40" s="8"/>
      <c r="C40" s="8"/>
      <c r="D40" s="8"/>
      <c r="E40" s="8"/>
      <c r="F40" s="8"/>
      <c r="G40" s="9"/>
      <c r="H40" s="9"/>
    </row>
    <row r="41" s="3" customFormat="true" spans="1:8">
      <c r="A41" s="28"/>
      <c r="B41" s="8"/>
      <c r="C41" s="8"/>
      <c r="D41" s="8"/>
      <c r="E41" s="8"/>
      <c r="F41" s="8"/>
      <c r="G41" s="9"/>
      <c r="H41" s="9"/>
    </row>
    <row r="42" s="3" customFormat="true" spans="1:8">
      <c r="A42" s="28"/>
      <c r="B42" s="8"/>
      <c r="C42" s="8"/>
      <c r="D42" s="8"/>
      <c r="E42" s="8"/>
      <c r="F42" s="8"/>
      <c r="G42" s="9"/>
      <c r="H42" s="9"/>
    </row>
    <row r="43" s="3" customFormat="true" spans="1:8">
      <c r="A43" s="28"/>
      <c r="B43" s="8"/>
      <c r="C43" s="8"/>
      <c r="D43" s="8"/>
      <c r="E43" s="8"/>
      <c r="F43" s="8"/>
      <c r="G43" s="9"/>
      <c r="H43" s="9"/>
    </row>
    <row r="44" s="3" customFormat="true" spans="1:8">
      <c r="A44" s="28"/>
      <c r="B44" s="8"/>
      <c r="C44" s="8"/>
      <c r="D44" s="8"/>
      <c r="E44" s="8"/>
      <c r="F44" s="8"/>
      <c r="G44" s="9"/>
      <c r="H44" s="9"/>
    </row>
    <row r="45" s="3" customFormat="true" spans="1:8">
      <c r="A45" s="28"/>
      <c r="B45" s="8"/>
      <c r="C45" s="8"/>
      <c r="D45" s="8"/>
      <c r="E45" s="8"/>
      <c r="F45" s="8"/>
      <c r="G45" s="9"/>
      <c r="H45" s="9"/>
    </row>
    <row r="46" s="3" customFormat="true" spans="1:8">
      <c r="A46" s="28"/>
      <c r="B46" s="8"/>
      <c r="C46" s="8"/>
      <c r="D46" s="8"/>
      <c r="E46" s="8"/>
      <c r="F46" s="8"/>
      <c r="G46" s="9"/>
      <c r="H46" s="9"/>
    </row>
    <row r="47" s="3" customFormat="true" spans="1:8">
      <c r="A47" s="28"/>
      <c r="B47" s="8"/>
      <c r="C47" s="8"/>
      <c r="D47" s="8"/>
      <c r="E47" s="8"/>
      <c r="F47" s="8"/>
      <c r="G47" s="9"/>
      <c r="H47" s="9"/>
    </row>
    <row r="48" s="3" customFormat="true" spans="1:8">
      <c r="A48" s="28"/>
      <c r="B48" s="8"/>
      <c r="C48" s="8"/>
      <c r="D48" s="8"/>
      <c r="E48" s="8"/>
      <c r="F48" s="8"/>
      <c r="G48" s="9"/>
      <c r="H48" s="9"/>
    </row>
    <row r="49" s="3" customFormat="true" spans="1:8">
      <c r="A49" s="28"/>
      <c r="B49" s="8"/>
      <c r="C49" s="8"/>
      <c r="D49" s="8"/>
      <c r="E49" s="8"/>
      <c r="F49" s="8"/>
      <c r="G49" s="9"/>
      <c r="H49" s="9"/>
    </row>
    <row r="50" s="3" customFormat="true" spans="1:8">
      <c r="A50" s="28"/>
      <c r="B50" s="8"/>
      <c r="C50" s="8"/>
      <c r="D50" s="8"/>
      <c r="E50" s="8"/>
      <c r="F50" s="8"/>
      <c r="G50" s="9"/>
      <c r="H50" s="9"/>
    </row>
    <row r="51" s="3" customFormat="true" spans="1:8">
      <c r="A51" s="28"/>
      <c r="B51" s="8"/>
      <c r="C51" s="8"/>
      <c r="D51" s="8"/>
      <c r="E51" s="8"/>
      <c r="F51" s="8"/>
      <c r="G51" s="9"/>
      <c r="H51" s="9"/>
    </row>
    <row r="52" s="3" customFormat="true" spans="1:8">
      <c r="A52" s="28"/>
      <c r="B52" s="8"/>
      <c r="C52" s="8"/>
      <c r="D52" s="8"/>
      <c r="E52" s="8"/>
      <c r="F52" s="8"/>
      <c r="G52" s="9"/>
      <c r="H52" s="9"/>
    </row>
    <row r="53" s="3" customFormat="true" spans="1:8">
      <c r="A53" s="28"/>
      <c r="B53" s="8"/>
      <c r="C53" s="8"/>
      <c r="D53" s="8"/>
      <c r="E53" s="8"/>
      <c r="F53" s="8"/>
      <c r="G53" s="9"/>
      <c r="H53" s="9"/>
    </row>
    <row r="54" s="3" customFormat="true" spans="1:8">
      <c r="A54" s="28"/>
      <c r="B54" s="8"/>
      <c r="C54" s="8"/>
      <c r="D54" s="8"/>
      <c r="E54" s="8"/>
      <c r="F54" s="8"/>
      <c r="G54" s="9"/>
      <c r="H54" s="9"/>
    </row>
    <row r="55" s="3" customFormat="true" spans="1:8">
      <c r="A55" s="28"/>
      <c r="B55" s="8"/>
      <c r="C55" s="8"/>
      <c r="D55" s="8"/>
      <c r="E55" s="8"/>
      <c r="F55" s="8"/>
      <c r="G55" s="9"/>
      <c r="H55" s="9"/>
    </row>
    <row r="56" s="3" customFormat="true" spans="1:8">
      <c r="A56" s="28"/>
      <c r="B56" s="8"/>
      <c r="C56" s="8"/>
      <c r="D56" s="8"/>
      <c r="E56" s="8"/>
      <c r="F56" s="8"/>
      <c r="G56" s="9"/>
      <c r="H56" s="9"/>
    </row>
    <row r="57" s="3" customFormat="true" spans="1:208">
      <c r="A57" s="7"/>
      <c r="B57" s="8"/>
      <c r="C57" s="8"/>
      <c r="D57" s="8"/>
      <c r="E57" s="8"/>
      <c r="F57" s="8"/>
      <c r="G57" s="9"/>
      <c r="H57" s="9"/>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row>
    <row r="58" s="3" customFormat="true" spans="1:208">
      <c r="A58" s="7"/>
      <c r="B58" s="8"/>
      <c r="C58" s="8"/>
      <c r="D58" s="8"/>
      <c r="E58" s="8"/>
      <c r="F58" s="8"/>
      <c r="G58" s="9"/>
      <c r="H58" s="9"/>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row>
    <row r="59" s="3" customFormat="true" spans="1:208">
      <c r="A59" s="7"/>
      <c r="B59" s="8"/>
      <c r="C59" s="8"/>
      <c r="D59" s="8"/>
      <c r="E59" s="8"/>
      <c r="F59" s="8"/>
      <c r="G59" s="9"/>
      <c r="H59" s="9"/>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row>
    <row r="60" s="3" customFormat="true" spans="1:208">
      <c r="A60" s="7"/>
      <c r="B60" s="8"/>
      <c r="C60" s="8"/>
      <c r="D60" s="8"/>
      <c r="E60" s="8"/>
      <c r="F60" s="8"/>
      <c r="G60" s="9"/>
      <c r="H60" s="9"/>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row>
    <row r="61" s="3" customFormat="true" spans="1:208">
      <c r="A61" s="7"/>
      <c r="B61" s="8"/>
      <c r="C61" s="8"/>
      <c r="D61" s="8"/>
      <c r="E61" s="8"/>
      <c r="F61" s="8"/>
      <c r="G61" s="9"/>
      <c r="H61" s="9"/>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row>
    <row r="62" s="3" customFormat="true" spans="1:208">
      <c r="A62" s="7"/>
      <c r="B62" s="8"/>
      <c r="C62" s="8"/>
      <c r="D62" s="8"/>
      <c r="E62" s="8"/>
      <c r="F62" s="8"/>
      <c r="G62" s="9"/>
      <c r="H62" s="9"/>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row>
    <row r="63" s="3" customFormat="true" spans="1:208">
      <c r="A63" s="7"/>
      <c r="B63" s="8"/>
      <c r="C63" s="8"/>
      <c r="D63" s="8"/>
      <c r="E63" s="8"/>
      <c r="F63" s="8"/>
      <c r="G63" s="9"/>
      <c r="H63" s="9"/>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row>
    <row r="64" s="3" customFormat="true" spans="1:208">
      <c r="A64" s="7"/>
      <c r="B64" s="8"/>
      <c r="C64" s="8"/>
      <c r="D64" s="8"/>
      <c r="E64" s="8"/>
      <c r="F64" s="8"/>
      <c r="G64" s="9"/>
      <c r="H64" s="9"/>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row>
    <row r="65" s="3" customFormat="true" spans="1:208">
      <c r="A65" s="7"/>
      <c r="B65" s="8"/>
      <c r="C65" s="8"/>
      <c r="D65" s="8"/>
      <c r="E65" s="8"/>
      <c r="F65" s="8"/>
      <c r="G65" s="9"/>
      <c r="H65" s="9"/>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row>
    <row r="66" s="3" customFormat="true" spans="1:208">
      <c r="A66" s="7"/>
      <c r="B66" s="8"/>
      <c r="C66" s="8"/>
      <c r="D66" s="8"/>
      <c r="E66" s="8"/>
      <c r="F66" s="8"/>
      <c r="G66" s="9"/>
      <c r="H66" s="9"/>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row>
    <row r="67" s="3" customFormat="true" spans="1:208">
      <c r="A67" s="7"/>
      <c r="B67" s="8"/>
      <c r="C67" s="8"/>
      <c r="D67" s="8"/>
      <c r="E67" s="8"/>
      <c r="F67" s="8"/>
      <c r="G67" s="9"/>
      <c r="H67" s="9"/>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row>
    <row r="68" s="3" customFormat="true" spans="1:208">
      <c r="A68" s="7"/>
      <c r="B68" s="8"/>
      <c r="C68" s="8"/>
      <c r="D68" s="8"/>
      <c r="E68" s="8"/>
      <c r="F68" s="8"/>
      <c r="G68" s="9"/>
      <c r="H68" s="9"/>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row>
    <row r="69" s="3" customFormat="true" spans="1:208">
      <c r="A69" s="7"/>
      <c r="B69" s="8"/>
      <c r="C69" s="8"/>
      <c r="D69" s="8"/>
      <c r="E69" s="8"/>
      <c r="F69" s="8"/>
      <c r="G69" s="9"/>
      <c r="H69" s="9"/>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row>
    <row r="70" s="3" customFormat="true" spans="1:208">
      <c r="A70" s="7"/>
      <c r="B70" s="8"/>
      <c r="C70" s="8"/>
      <c r="D70" s="8"/>
      <c r="E70" s="8"/>
      <c r="F70" s="8"/>
      <c r="G70" s="9"/>
      <c r="H70" s="9"/>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row>
  </sheetData>
  <mergeCells count="3">
    <mergeCell ref="A2:I2"/>
    <mergeCell ref="A4:A5"/>
    <mergeCell ref="A27:G28"/>
  </mergeCells>
  <pageMargins left="0.944444444444444" right="0.472222222222222" top="0.826388888888889" bottom="1" header="0.5" footer="0.5"/>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2022年省属高校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夏铮</dc:creator>
  <cp:lastModifiedBy>ht706</cp:lastModifiedBy>
  <dcterms:created xsi:type="dcterms:W3CDTF">2023-11-29T02:38:00Z</dcterms:created>
  <dcterms:modified xsi:type="dcterms:W3CDTF">2023-12-12T21:30:09Z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ACCCF4FF5C86B87BF376716515891C27</vt:lpwstr>
  </property>
  <property fmtid="{D5CDD505-2E9C-101B-9397-08002B2CF9AE}" pid="3" name="KSOProductBuildVer">
    <vt:lpwstr>2052-11.8.2.10290</vt:lpwstr>
  </property>
</Properties>
</file>