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50" firstSheet="12" activeTab="12"/>
  </bookViews>
  <sheets>
    <sheet name="空白页" sheetId="86" state="hidden" r:id="rId1"/>
    <sheet name="表7-新版" sheetId="358" state="hidden" r:id="rId2"/>
    <sheet name="表8" sheetId="683" state="hidden" r:id="rId3"/>
    <sheet name="表12" sheetId="644" state="hidden" r:id="rId4"/>
    <sheet name="表15(请修改)" sheetId="92" state="hidden" r:id="rId5"/>
    <sheet name="表22旧" sheetId="96" state="hidden" r:id="rId6"/>
    <sheet name="表14" sheetId="690" state="hidden" r:id="rId7"/>
    <sheet name="表15" sheetId="623" state="hidden" r:id="rId8"/>
    <sheet name="表16" sheetId="691" state="hidden" r:id="rId9"/>
    <sheet name="表17" sheetId="692" state="hidden" r:id="rId10"/>
    <sheet name="表21" sheetId="698" state="hidden" r:id="rId11"/>
    <sheet name="表70 (2)" sheetId="221" state="hidden" r:id="rId12"/>
    <sheet name="表76" sheetId="969"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_FilterDatabase" localSheetId="1" hidden="1">'表7-新版'!$A$4:$P$105</definedName>
    <definedName name="_xlnm._FilterDatabase" localSheetId="11" hidden="1">'表70 (2)'!$A$5:$T$317</definedName>
    <definedName name="_xlnm._FilterDatabase" localSheetId="12" hidden="1">表76!$A$3:$E$51</definedName>
    <definedName name="_xlnm._FilterDatabase" localSheetId="2" hidden="1">表8!$A$4:$E$669</definedName>
    <definedName name="_xlnm._FilterDatabase" localSheetId="6" hidden="1">表14!$4:$97</definedName>
    <definedName name="_xlnm._FilterDatabase" localSheetId="9" hidden="1">表17!$A$4:$D$689</definedName>
    <definedName name="_xlnm._FilterDatabase" localSheetId="10" hidden="1">表21!$A$4:$B$235</definedName>
    <definedName name="\q">[1]国家!#REF!</definedName>
    <definedName name="_Order1" hidden="1">255</definedName>
    <definedName name="_Order2" hidden="1">255</definedName>
    <definedName name="aa" localSheetId="5">#REF!</definedName>
    <definedName name="aa" localSheetId="11">#REF!</definedName>
    <definedName name="aa" localSheetId="1">#REF!</definedName>
    <definedName name="aa" localSheetId="0">#REF!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Database" localSheetId="4" hidden="1">#REF!</definedName>
    <definedName name="Database" localSheetId="5" hidden="1">#REF!</definedName>
    <definedName name="Database" localSheetId="11" hidden="1">#REF!</definedName>
    <definedName name="Database" localSheetId="1" hidden="1">#REF!</definedName>
    <definedName name="Database" localSheetId="0" hidden="1">#REF!</definedName>
    <definedName name="Database" hidden="1">#REF!</definedName>
    <definedName name="database2" localSheetId="5">#REF!</definedName>
    <definedName name="database2" localSheetId="11">#REF!</definedName>
    <definedName name="database2" localSheetId="1">#REF!</definedName>
    <definedName name="database2" localSheetId="0">#REF!</definedName>
    <definedName name="database2">#REF!</definedName>
    <definedName name="database3" localSheetId="5">#REF!</definedName>
    <definedName name="database3" localSheetId="11">#REF!</definedName>
    <definedName name="database3" localSheetId="1">#REF!</definedName>
    <definedName name="database3" localSheetId="0">#REF!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_xlnm.Print_Area" localSheetId="4">'表15(请修改)'!$A$1:$B$301</definedName>
    <definedName name="_xlnm.Print_Area" localSheetId="5">表22旧!$A$1:$B$311</definedName>
    <definedName name="_xlnm.Print_Area" localSheetId="11">'表70 (2)'!$F$1:$N$452</definedName>
    <definedName name="_xlnm.Print_Area" localSheetId="1">'表7-新版'!$B$1:$F$104</definedName>
    <definedName name="_xlnm.Print_Area" localSheetId="0">空白页!$A$1</definedName>
    <definedName name="_xlnm.Print_Area">#REF!</definedName>
    <definedName name="_xlnm.Print_Titles" localSheetId="4">'表15(请修改)'!$1:$4</definedName>
    <definedName name="_xlnm.Print_Titles" localSheetId="5">表22旧!$1:$4</definedName>
    <definedName name="_xlnm.Print_Titles" localSheetId="11">'表70 (2)'!$1:$5</definedName>
    <definedName name="_xlnm.Print_Titles" localSheetId="1">'表7-新版'!$1:$4</definedName>
    <definedName name="_xlnm.Print_Titles">#N/A</definedName>
    <definedName name="quan" localSheetId="5">#REF!</definedName>
    <definedName name="quan" localSheetId="11">#REF!</definedName>
    <definedName name="quan" localSheetId="1">#REF!</definedName>
    <definedName name="quan" localSheetId="0">#REF!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1" hidden="1">'表7-新版'!#REF!</definedName>
    <definedName name="Z_FB423B7F_7308_4425_8F90_55130D6C5BAA_.wvu.FilterData" localSheetId="1" hidden="1">'表7-新版'!$B$4:$F$99</definedName>
    <definedName name="Z_FB423B7F_7308_4425_8F90_55130D6C5BAA_.wvu.PrintArea" localSheetId="1" hidden="1">'表7-新版'!$B$2:$F$99</definedName>
    <definedName name="Z_FB423B7F_7308_4425_8F90_55130D6C5BAA_.wvu.PrintTitles" localSheetId="4" hidden="1">'表15(请修改)'!#REF!</definedName>
    <definedName name="Z_FB423B7F_7308_4425_8F90_55130D6C5BAA_.wvu.PrintTitles" localSheetId="1" hidden="1">'表7-新版'!$1:$4</definedName>
    <definedName name="表5" localSheetId="5">#REF!</definedName>
    <definedName name="表5" localSheetId="11">#REF!</definedName>
    <definedName name="表5" localSheetId="1">#REF!</definedName>
    <definedName name="表5" localSheetId="0">#REF!</definedName>
    <definedName name="表5">#REF!</definedName>
    <definedName name="财政供养" localSheetId="5">#REF!</definedName>
    <definedName name="财政供养" localSheetId="11">#REF!</definedName>
    <definedName name="财政供养" localSheetId="1">#REF!</definedName>
    <definedName name="财政供养" localSheetId="0">#REF!</definedName>
    <definedName name="财政供养">#REF!</definedName>
    <definedName name="分处支出" localSheetId="5">#REF!</definedName>
    <definedName name="分处支出" localSheetId="11">#REF!</definedName>
    <definedName name="分处支出" localSheetId="1">#REF!</definedName>
    <definedName name="分处支出" localSheetId="0">#REF!</definedName>
    <definedName name="分处支出">#REF!</definedName>
    <definedName name="基金处室" localSheetId="5">#REF!</definedName>
    <definedName name="基金处室" localSheetId="11">#REF!</definedName>
    <definedName name="基金处室" localSheetId="1">#REF!</definedName>
    <definedName name="基金处室" localSheetId="0">#REF!</definedName>
    <definedName name="基金处室">#REF!</definedName>
    <definedName name="基金金额" localSheetId="5">#REF!</definedName>
    <definedName name="基金金额" localSheetId="11">#REF!</definedName>
    <definedName name="基金金额" localSheetId="1">#REF!</definedName>
    <definedName name="基金金额" localSheetId="0">#REF!</definedName>
    <definedName name="基金金额">#REF!</definedName>
    <definedName name="基金科目" localSheetId="5">#REF!</definedName>
    <definedName name="基金科目" localSheetId="11">#REF!</definedName>
    <definedName name="基金科目" localSheetId="1">#REF!</definedName>
    <definedName name="基金科目" localSheetId="0">#REF!</definedName>
    <definedName name="基金科目">#REF!</definedName>
    <definedName name="基金类型" localSheetId="5">#REF!</definedName>
    <definedName name="基金类型" localSheetId="11">#REF!</definedName>
    <definedName name="基金类型" localSheetId="1">#REF!</definedName>
    <definedName name="基金类型" localSheetId="0">#REF!</definedName>
    <definedName name="基金类型">#REF!</definedName>
    <definedName name="科目" localSheetId="5">#REF!</definedName>
    <definedName name="科目" localSheetId="11">#REF!</definedName>
    <definedName name="科目" localSheetId="1">#REF!</definedName>
    <definedName name="科目" localSheetId="0">#REF!</definedName>
    <definedName name="科目">#REF!</definedName>
    <definedName name="类型" localSheetId="5">#REF!</definedName>
    <definedName name="类型" localSheetId="11">#REF!</definedName>
    <definedName name="类型" localSheetId="1">#REF!</definedName>
    <definedName name="类型" localSheetId="0">#REF!</definedName>
    <definedName name="类型">#REF!</definedName>
    <definedName name="社保">#N/A</definedName>
    <definedName name="深证2">[1]国家!#REF!</definedName>
    <definedName name="生产列16" localSheetId="5">#REF!</definedName>
    <definedName name="生产列16" localSheetId="11">#REF!</definedName>
    <definedName name="生产列16" localSheetId="1">#REF!</definedName>
    <definedName name="生产列16" localSheetId="0">#REF!</definedName>
    <definedName name="生产列16">#REF!</definedName>
    <definedName name="生产列17" localSheetId="5">#REF!</definedName>
    <definedName name="生产列17" localSheetId="11">#REF!</definedName>
    <definedName name="生产列17" localSheetId="1">#REF!</definedName>
    <definedName name="生产列17" localSheetId="0">#REF!</definedName>
    <definedName name="生产列17">#REF!</definedName>
    <definedName name="生产列19" localSheetId="5">#REF!</definedName>
    <definedName name="生产列19" localSheetId="11">#REF!</definedName>
    <definedName name="生产列19" localSheetId="1">#REF!</definedName>
    <definedName name="生产列19" localSheetId="0">#REF!</definedName>
    <definedName name="生产列19">#REF!</definedName>
    <definedName name="生产列2" localSheetId="5">#REF!</definedName>
    <definedName name="生产列2" localSheetId="11">#REF!</definedName>
    <definedName name="生产列2" localSheetId="1">#REF!</definedName>
    <definedName name="生产列2" localSheetId="0">#REF!</definedName>
    <definedName name="生产列2">#REF!</definedName>
    <definedName name="生产列20" localSheetId="5">#REF!</definedName>
    <definedName name="生产列20" localSheetId="11">#REF!</definedName>
    <definedName name="生产列20" localSheetId="1">#REF!</definedName>
    <definedName name="生产列20" localSheetId="0">#REF!</definedName>
    <definedName name="生产列20">#REF!</definedName>
    <definedName name="生产列3" localSheetId="5">#REF!</definedName>
    <definedName name="生产列3" localSheetId="11">#REF!</definedName>
    <definedName name="生产列3" localSheetId="1">#REF!</definedName>
    <definedName name="生产列3" localSheetId="0">#REF!</definedName>
    <definedName name="生产列3">#REF!</definedName>
    <definedName name="生产列4" localSheetId="5">#REF!</definedName>
    <definedName name="生产列4" localSheetId="11">#REF!</definedName>
    <definedName name="生产列4" localSheetId="1">#REF!</definedName>
    <definedName name="生产列4" localSheetId="0">#REF!</definedName>
    <definedName name="生产列4">#REF!</definedName>
    <definedName name="生产列5" localSheetId="5">#REF!</definedName>
    <definedName name="生产列5" localSheetId="11">#REF!</definedName>
    <definedName name="生产列5" localSheetId="1">#REF!</definedName>
    <definedName name="生产列5" localSheetId="0">#REF!</definedName>
    <definedName name="生产列5">#REF!</definedName>
    <definedName name="生产列6" localSheetId="5">#REF!</definedName>
    <definedName name="生产列6" localSheetId="11">#REF!</definedName>
    <definedName name="生产列6" localSheetId="1">#REF!</definedName>
    <definedName name="生产列6" localSheetId="0">#REF!</definedName>
    <definedName name="生产列6">#REF!</definedName>
    <definedName name="生产列7" localSheetId="5">#REF!</definedName>
    <definedName name="生产列7" localSheetId="11">#REF!</definedName>
    <definedName name="生产列7" localSheetId="1">#REF!</definedName>
    <definedName name="生产列7" localSheetId="0">#REF!</definedName>
    <definedName name="生产列7">#REF!</definedName>
    <definedName name="生产列8" localSheetId="5">#REF!</definedName>
    <definedName name="生产列8" localSheetId="11">#REF!</definedName>
    <definedName name="生产列8" localSheetId="1">#REF!</definedName>
    <definedName name="生产列8" localSheetId="0">#REF!</definedName>
    <definedName name="生产列8">#REF!</definedName>
    <definedName name="生产列9" localSheetId="5">#REF!</definedName>
    <definedName name="生产列9" localSheetId="11">#REF!</definedName>
    <definedName name="生产列9" localSheetId="1">#REF!</definedName>
    <definedName name="生产列9" localSheetId="0">#REF!</definedName>
    <definedName name="生产列9">#REF!</definedName>
    <definedName name="生产期" localSheetId="5">#REF!</definedName>
    <definedName name="生产期" localSheetId="11">#REF!</definedName>
    <definedName name="生产期" localSheetId="1">#REF!</definedName>
    <definedName name="生产期" localSheetId="0">#REF!</definedName>
    <definedName name="生产期">#REF!</definedName>
    <definedName name="生产期1" localSheetId="5">#REF!</definedName>
    <definedName name="生产期1" localSheetId="11">#REF!</definedName>
    <definedName name="生产期1" localSheetId="1">#REF!</definedName>
    <definedName name="生产期1" localSheetId="0">#REF!</definedName>
    <definedName name="生产期1">#REF!</definedName>
    <definedName name="生产期11" localSheetId="5">#REF!</definedName>
    <definedName name="生产期11" localSheetId="11">#REF!</definedName>
    <definedName name="生产期11" localSheetId="1">#REF!</definedName>
    <definedName name="生产期11" localSheetId="0">#REF!</definedName>
    <definedName name="生产期11">#REF!</definedName>
    <definedName name="生产期123" localSheetId="5">#REF!</definedName>
    <definedName name="生产期123" localSheetId="11">#REF!</definedName>
    <definedName name="生产期123" localSheetId="1">#REF!</definedName>
    <definedName name="生产期123" localSheetId="0">#REF!</definedName>
    <definedName name="生产期123">#REF!</definedName>
    <definedName name="生产期15" localSheetId="5">#REF!</definedName>
    <definedName name="生产期15" localSheetId="11">#REF!</definedName>
    <definedName name="生产期15" localSheetId="1">#REF!</definedName>
    <definedName name="生产期15" localSheetId="0">#REF!</definedName>
    <definedName name="生产期15">#REF!</definedName>
    <definedName name="生产期16" localSheetId="5">#REF!</definedName>
    <definedName name="生产期16" localSheetId="11">#REF!</definedName>
    <definedName name="生产期16" localSheetId="1">#REF!</definedName>
    <definedName name="生产期16" localSheetId="0">#REF!</definedName>
    <definedName name="生产期16">#REF!</definedName>
    <definedName name="生产期17" localSheetId="5">#REF!</definedName>
    <definedName name="生产期17" localSheetId="11">#REF!</definedName>
    <definedName name="生产期17" localSheetId="1">#REF!</definedName>
    <definedName name="生产期17" localSheetId="0">#REF!</definedName>
    <definedName name="生产期17">#REF!</definedName>
    <definedName name="生产期18" localSheetId="5">#REF!</definedName>
    <definedName name="生产期18" localSheetId="11">#REF!</definedName>
    <definedName name="生产期18" localSheetId="1">#REF!</definedName>
    <definedName name="生产期18" localSheetId="0">#REF!</definedName>
    <definedName name="生产期18">#REF!</definedName>
    <definedName name="生产期19" localSheetId="5">#REF!</definedName>
    <definedName name="生产期19" localSheetId="11">#REF!</definedName>
    <definedName name="生产期19" localSheetId="1">#REF!</definedName>
    <definedName name="生产期19" localSheetId="0">#REF!</definedName>
    <definedName name="生产期19">#REF!</definedName>
    <definedName name="生产期2" localSheetId="5">#REF!</definedName>
    <definedName name="生产期2" localSheetId="11">#REF!</definedName>
    <definedName name="生产期2" localSheetId="1">#REF!</definedName>
    <definedName name="生产期2" localSheetId="0">#REF!</definedName>
    <definedName name="生产期2">#REF!</definedName>
    <definedName name="生产期20" localSheetId="5">#REF!</definedName>
    <definedName name="生产期20" localSheetId="11">#REF!</definedName>
    <definedName name="生产期20" localSheetId="1">#REF!</definedName>
    <definedName name="生产期20" localSheetId="0">#REF!</definedName>
    <definedName name="生产期20">#REF!</definedName>
    <definedName name="生产期3" localSheetId="5">#REF!</definedName>
    <definedName name="生产期3" localSheetId="11">#REF!</definedName>
    <definedName name="生产期3" localSheetId="1">#REF!</definedName>
    <definedName name="生产期3" localSheetId="0">#REF!</definedName>
    <definedName name="生产期3">#REF!</definedName>
    <definedName name="生产期4" localSheetId="5">#REF!</definedName>
    <definedName name="生产期4" localSheetId="11">#REF!</definedName>
    <definedName name="生产期4" localSheetId="1">#REF!</definedName>
    <definedName name="生产期4" localSheetId="0">#REF!</definedName>
    <definedName name="生产期4">#REF!</definedName>
    <definedName name="生产期5" localSheetId="5">#REF!</definedName>
    <definedName name="生产期5" localSheetId="11">#REF!</definedName>
    <definedName name="生产期5" localSheetId="1">#REF!</definedName>
    <definedName name="生产期5" localSheetId="0">#REF!</definedName>
    <definedName name="生产期5">#REF!</definedName>
    <definedName name="生产期6" localSheetId="5">#REF!</definedName>
    <definedName name="生产期6" localSheetId="11">#REF!</definedName>
    <definedName name="生产期6" localSheetId="1">#REF!</definedName>
    <definedName name="生产期6" localSheetId="0">#REF!</definedName>
    <definedName name="生产期6">#REF!</definedName>
    <definedName name="生产期7" localSheetId="5">#REF!</definedName>
    <definedName name="生产期7" localSheetId="11">#REF!</definedName>
    <definedName name="生产期7" localSheetId="1">#REF!</definedName>
    <definedName name="生产期7" localSheetId="0">#REF!</definedName>
    <definedName name="生产期7">#REF!</definedName>
    <definedName name="生产期8" localSheetId="5">#REF!</definedName>
    <definedName name="生产期8" localSheetId="11">#REF!</definedName>
    <definedName name="生产期8" localSheetId="1">#REF!</definedName>
    <definedName name="生产期8" localSheetId="0">#REF!</definedName>
    <definedName name="生产期8">#REF!</definedName>
    <definedName name="生产期9" localSheetId="5">#REF!</definedName>
    <definedName name="生产期9" localSheetId="11">#REF!</definedName>
    <definedName name="生产期9" localSheetId="1">#REF!</definedName>
    <definedName name="生产期9" localSheetId="0">#REF!</definedName>
    <definedName name="生产期9">#REF!</definedName>
    <definedName name="行政区划名称">#REF!</definedName>
    <definedName name="주택사업본부" localSheetId="5">#REF!</definedName>
    <definedName name="주택사업본부" localSheetId="11">#REF!</definedName>
    <definedName name="주택사업본부" localSheetId="1">#REF!</definedName>
    <definedName name="주택사업본부" localSheetId="0">#REF!</definedName>
    <definedName name="주택사업본부">#REF!</definedName>
    <definedName name="철구사업본부" localSheetId="5">#REF!</definedName>
    <definedName name="철구사업본부" localSheetId="11">#REF!</definedName>
    <definedName name="철구사업본부" localSheetId="1">#REF!</definedName>
    <definedName name="철구사업본부" localSheetId="0">#REF!</definedName>
    <definedName name="철구사업본부">#REF!</definedName>
    <definedName name="_xlnm._FilterDatabase" localSheetId="5" hidden="1">表22旧!$A$4:$C$311</definedName>
    <definedName name="A">#REF!</definedName>
    <definedName name="ddd">#REF!</definedName>
    <definedName name="aa" localSheetId="7">#REF!</definedName>
    <definedName name="Database" localSheetId="7" hidden="1">#REF!</definedName>
    <definedName name="database2" localSheetId="7">#REF!</definedName>
    <definedName name="database3" localSheetId="7">#REF!</definedName>
    <definedName name="_xlnm.Print_Area" localSheetId="7">表15!$A$1:$B$49</definedName>
    <definedName name="_xlnm.Print_Titles" localSheetId="7">表15!$1:$4</definedName>
    <definedName name="quan" localSheetId="7">#REF!</definedName>
    <definedName name="表5" localSheetId="7">#REF!</definedName>
    <definedName name="财政供养" localSheetId="7">#REF!</definedName>
    <definedName name="分处支出" localSheetId="7">#REF!</definedName>
    <definedName name="基金处室" localSheetId="7">#REF!</definedName>
    <definedName name="基金金额" localSheetId="7">#REF!</definedName>
    <definedName name="基金科目" localSheetId="7">#REF!</definedName>
    <definedName name="基金类型" localSheetId="7">#REF!</definedName>
    <definedName name="科目" localSheetId="7">#REF!</definedName>
    <definedName name="类型" localSheetId="7">#REF!</definedName>
    <definedName name="生产列16" localSheetId="7">#REF!</definedName>
    <definedName name="生产列17" localSheetId="7">#REF!</definedName>
    <definedName name="生产列19" localSheetId="7">#REF!</definedName>
    <definedName name="生产列2" localSheetId="7">#REF!</definedName>
    <definedName name="生产列20" localSheetId="7">#REF!</definedName>
    <definedName name="生产列3" localSheetId="7">#REF!</definedName>
    <definedName name="生产列4" localSheetId="7">#REF!</definedName>
    <definedName name="生产列5" localSheetId="7">#REF!</definedName>
    <definedName name="生产列6" localSheetId="7">#REF!</definedName>
    <definedName name="生产列7" localSheetId="7">#REF!</definedName>
    <definedName name="生产列8" localSheetId="7">#REF!</definedName>
    <definedName name="生产列9" localSheetId="7">#REF!</definedName>
    <definedName name="生产期" localSheetId="7">#REF!</definedName>
    <definedName name="生产期1" localSheetId="7">#REF!</definedName>
    <definedName name="生产期11" localSheetId="7">#REF!</definedName>
    <definedName name="生产期123" localSheetId="7">#REF!</definedName>
    <definedName name="生产期15" localSheetId="7">#REF!</definedName>
    <definedName name="生产期16" localSheetId="7">#REF!</definedName>
    <definedName name="生产期17" localSheetId="7">#REF!</definedName>
    <definedName name="生产期18" localSheetId="7">#REF!</definedName>
    <definedName name="生产期19" localSheetId="7">#REF!</definedName>
    <definedName name="生产期2" localSheetId="7">#REF!</definedName>
    <definedName name="生产期20" localSheetId="7">#REF!</definedName>
    <definedName name="生产期3" localSheetId="7">#REF!</definedName>
    <definedName name="生产期4" localSheetId="7">#REF!</definedName>
    <definedName name="生产期5" localSheetId="7">#REF!</definedName>
    <definedName name="生产期6" localSheetId="7">#REF!</definedName>
    <definedName name="生产期7" localSheetId="7">#REF!</definedName>
    <definedName name="生产期8" localSheetId="7">#REF!</definedName>
    <definedName name="生产期9" localSheetId="7">#REF!</definedName>
    <definedName name="行政区划名称" localSheetId="7">#REF!</definedName>
    <definedName name="주택사업본부" localSheetId="7">#REF!</definedName>
    <definedName name="철구사업본부" localSheetId="7">#REF!</definedName>
    <definedName name="A" localSheetId="7">#REF!</definedName>
    <definedName name="ddd" localSheetId="7">#REF!</definedName>
    <definedName name="\q" localSheetId="7">[1]国家!#REF!</definedName>
    <definedName name="Z_FB423B7F_7308_4425_8F90_55130D6C5BAA_.wvu.Cols" localSheetId="7" hidden="1">表15!#REF!</definedName>
    <definedName name="Z_FB423B7F_7308_4425_8F90_55130D6C5BAA_.wvu.PrintArea" localSheetId="7" hidden="1">表15!$A$2:$A$36</definedName>
    <definedName name="Z_FB423B7F_7308_4425_8F90_55130D6C5BAA_.wvu.PrintTitles" localSheetId="7" hidden="1">表15!$1:$4</definedName>
    <definedName name="深证2" localSheetId="7">[1]国家!#REF!</definedName>
    <definedName name="_xlnm._FilterDatabase" localSheetId="7" hidden="1">表15!$A$5:$A$49</definedName>
    <definedName name="aa" localSheetId="3">#REF!</definedName>
    <definedName name="Database" localSheetId="3" hidden="1">#REF!</definedName>
    <definedName name="database2" localSheetId="3">#REF!</definedName>
    <definedName name="database3" localSheetId="3">#REF!</definedName>
    <definedName name="_xlnm.Print_Area" localSheetId="3">表12!$A$1:$D$44</definedName>
    <definedName name="_xlnm.Print_Titles" localSheetId="3">表12!$1:$4</definedName>
    <definedName name="quan" localSheetId="3">#REF!</definedName>
    <definedName name="表5" localSheetId="3">#REF!</definedName>
    <definedName name="财政供养" localSheetId="3">#REF!</definedName>
    <definedName name="分处支出" localSheetId="3">#REF!</definedName>
    <definedName name="基金处室" localSheetId="3">#REF!</definedName>
    <definedName name="基金金额" localSheetId="3">#REF!</definedName>
    <definedName name="基金科目" localSheetId="3">#REF!</definedName>
    <definedName name="基金类型" localSheetId="3">#REF!</definedName>
    <definedName name="科目" localSheetId="3">#REF!</definedName>
    <definedName name="类型"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23" localSheetId="3">#REF!</definedName>
    <definedName name="生产期15" localSheetId="3">#REF!</definedName>
    <definedName name="生产期16" localSheetId="3">#REF!</definedName>
    <definedName name="生产期17" localSheetId="3">#REF!</definedName>
    <definedName name="生产期18"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주택사업본부" localSheetId="3">#REF!</definedName>
    <definedName name="철구사업본부" localSheetId="3">#REF!</definedName>
    <definedName name="\q" localSheetId="3">[1]国家!#REF!</definedName>
    <definedName name="Z_FB423B7F_7308_4425_8F90_55130D6C5BAA_.wvu.PrintArea" localSheetId="3" hidden="1">表12!$A$2:$D$40</definedName>
    <definedName name="Z_FB423B7F_7308_4425_8F90_55130D6C5BAA_.wvu.PrintTitles" localSheetId="3" hidden="1">表12!$1:$4</definedName>
    <definedName name="深证2" localSheetId="3">[1]国家!#REF!</definedName>
    <definedName name="_xlnm._FilterDatabase" localSheetId="3" hidden="1">表12!$4:$43</definedName>
    <definedName name="A" localSheetId="3">#REF!</definedName>
    <definedName name="ddd" localSheetId="3">#REF!</definedName>
    <definedName name="aa" localSheetId="2">#REF!</definedName>
    <definedName name="Database" localSheetId="2">#REF!</definedName>
    <definedName name="database2" localSheetId="2">#REF!</definedName>
    <definedName name="database3" localSheetId="2">#REF!</definedName>
    <definedName name="_xlnm.Print_Area" localSheetId="2">表8!$A$1:$E$669</definedName>
    <definedName name="_xlnm.Print_Titles" localSheetId="2">表8!$1:$4</definedName>
    <definedName name="quan" localSheetId="2">#REF!</definedName>
    <definedName name="表5" localSheetId="2">#REF!</definedName>
    <definedName name="财政供养" localSheetId="2">#REF!</definedName>
    <definedName name="分处支出" localSheetId="2">#REF!</definedName>
    <definedName name="基金处室" localSheetId="2">#REF!</definedName>
    <definedName name="基金金额" localSheetId="2">#REF!</definedName>
    <definedName name="基金科目" localSheetId="2">#REF!</definedName>
    <definedName name="基金类型" localSheetId="2">#REF!</definedName>
    <definedName name="科目" localSheetId="2">#REF!</definedName>
    <definedName name="类型" localSheetId="2">#REF!</definedName>
    <definedName name="生产列16" localSheetId="2">#REF!</definedName>
    <definedName name="生产列17" localSheetId="2">#REF!</definedName>
    <definedName name="生产列19" localSheetId="2">#REF!</definedName>
    <definedName name="生产列2" localSheetId="2">#REF!</definedName>
    <definedName name="生产列20" localSheetId="2">#REF!</definedName>
    <definedName name="生产列3" localSheetId="2">#REF!</definedName>
    <definedName name="生产列4" localSheetId="2">#REF!</definedName>
    <definedName name="生产列5" localSheetId="2">#REF!</definedName>
    <definedName name="生产列6" localSheetId="2">#REF!</definedName>
    <definedName name="生产列7" localSheetId="2">#REF!</definedName>
    <definedName name="生产列8" localSheetId="2">#REF!</definedName>
    <definedName name="生产列9" localSheetId="2">#REF!</definedName>
    <definedName name="生产期" localSheetId="2">#REF!</definedName>
    <definedName name="生产期1" localSheetId="2">#REF!</definedName>
    <definedName name="生产期11" localSheetId="2">#REF!</definedName>
    <definedName name="生产期123" localSheetId="2">#REF!</definedName>
    <definedName name="生产期15" localSheetId="2">#REF!</definedName>
    <definedName name="生产期16" localSheetId="2">#REF!</definedName>
    <definedName name="生产期17" localSheetId="2">#REF!</definedName>
    <definedName name="生产期18" localSheetId="2">#REF!</definedName>
    <definedName name="生产期19" localSheetId="2">#REF!</definedName>
    <definedName name="生产期2" localSheetId="2">#REF!</definedName>
    <definedName name="生产期20" localSheetId="2">#REF!</definedName>
    <definedName name="生产期3" localSheetId="2">#REF!</definedName>
    <definedName name="生产期4" localSheetId="2">#REF!</definedName>
    <definedName name="生产期5" localSheetId="2">#REF!</definedName>
    <definedName name="生产期6" localSheetId="2">#REF!</definedName>
    <definedName name="生产期7" localSheetId="2">#REF!</definedName>
    <definedName name="生产期8" localSheetId="2">#REF!</definedName>
    <definedName name="生产期9" localSheetId="2">#REF!</definedName>
    <definedName name="行政区划名称" localSheetId="2">#REF!</definedName>
    <definedName name="주택사업본부" localSheetId="2">#REF!</definedName>
    <definedName name="철구사업본부" localSheetId="2">#REF!</definedName>
    <definedName name="A" localSheetId="2">#REF!</definedName>
    <definedName name="ddd" localSheetId="2">#REF!</definedName>
    <definedName name="aa" localSheetId="6">#REF!</definedName>
    <definedName name="Database" localSheetId="6" hidden="1">#REF!</definedName>
    <definedName name="database2" localSheetId="6">#REF!</definedName>
    <definedName name="database3" localSheetId="6">#REF!</definedName>
    <definedName name="_xlnm.Print_Area" localSheetId="6">表14!$A$1:$D$97</definedName>
    <definedName name="_xlnm.Print_Titles" localSheetId="6">表14!$1:$4</definedName>
    <definedName name="quan" localSheetId="6">#REF!</definedName>
    <definedName name="表5" localSheetId="6">#REF!</definedName>
    <definedName name="财政供养" localSheetId="6">#REF!</definedName>
    <definedName name="分处支出" localSheetId="6">#REF!</definedName>
    <definedName name="基金处室" localSheetId="6">#REF!</definedName>
    <definedName name="基金金额" localSheetId="6">#REF!</definedName>
    <definedName name="基金科目" localSheetId="6">#REF!</definedName>
    <definedName name="基金类型" localSheetId="6">#REF!</definedName>
    <definedName name="科目" localSheetId="6">#REF!</definedName>
    <definedName name="类型" localSheetId="6">#REF!</definedName>
    <definedName name="生产列16" localSheetId="6">#REF!</definedName>
    <definedName name="生产列17" localSheetId="6">#REF!</definedName>
    <definedName name="生产列19" localSheetId="6">#REF!</definedName>
    <definedName name="生产列2" localSheetId="6">#REF!</definedName>
    <definedName name="生产列20" localSheetId="6">#REF!</definedName>
    <definedName name="生产列3" localSheetId="6">#REF!</definedName>
    <definedName name="生产列4" localSheetId="6">#REF!</definedName>
    <definedName name="生产列5" localSheetId="6">#REF!</definedName>
    <definedName name="生产列6" localSheetId="6">#REF!</definedName>
    <definedName name="生产列7" localSheetId="6">#REF!</definedName>
    <definedName name="生产列8" localSheetId="6">#REF!</definedName>
    <definedName name="生产列9" localSheetId="6">#REF!</definedName>
    <definedName name="生产期" localSheetId="6">#REF!</definedName>
    <definedName name="生产期1" localSheetId="6">#REF!</definedName>
    <definedName name="生产期11" localSheetId="6">#REF!</definedName>
    <definedName name="生产期123" localSheetId="6">#REF!</definedName>
    <definedName name="生产期15" localSheetId="6">#REF!</definedName>
    <definedName name="生产期16" localSheetId="6">#REF!</definedName>
    <definedName name="生产期17" localSheetId="6">#REF!</definedName>
    <definedName name="生产期18" localSheetId="6">#REF!</definedName>
    <definedName name="生产期19" localSheetId="6">#REF!</definedName>
    <definedName name="生产期2" localSheetId="6">#REF!</definedName>
    <definedName name="生产期20" localSheetId="6">#REF!</definedName>
    <definedName name="生产期3" localSheetId="6">#REF!</definedName>
    <definedName name="生产期4" localSheetId="6">#REF!</definedName>
    <definedName name="生产期5" localSheetId="6">#REF!</definedName>
    <definedName name="生产期6" localSheetId="6">#REF!</definedName>
    <definedName name="生产期7" localSheetId="6">#REF!</definedName>
    <definedName name="生产期8" localSheetId="6">#REF!</definedName>
    <definedName name="生产期9" localSheetId="6">#REF!</definedName>
    <definedName name="行政区划名称" localSheetId="6">#REF!</definedName>
    <definedName name="주택사업본부" localSheetId="6">#REF!</definedName>
    <definedName name="철구사업본부" localSheetId="6">#REF!</definedName>
    <definedName name="A" localSheetId="6">#REF!</definedName>
    <definedName name="ddd" localSheetId="6">#REF!</definedName>
    <definedName name="Z_FB423B7F_7308_4425_8F90_55130D6C5BAA_.wvu.Cols" localSheetId="6" hidden="1">表14!#REF!</definedName>
    <definedName name="Z_FB423B7F_7308_4425_8F90_55130D6C5BAA_.wvu.FilterData" localSheetId="6" hidden="1">表14!$A$4:$C$93</definedName>
    <definedName name="Z_FB423B7F_7308_4425_8F90_55130D6C5BAA_.wvu.PrintArea" localSheetId="6" hidden="1">表14!$A$2:$C$93</definedName>
    <definedName name="Z_FB423B7F_7308_4425_8F90_55130D6C5BAA_.wvu.PrintTitles" localSheetId="6" hidden="1">表14!$1:$4</definedName>
    <definedName name="aa" localSheetId="8">#REF!</definedName>
    <definedName name="Database" localSheetId="8" hidden="1">#REF!</definedName>
    <definedName name="database2" localSheetId="8">#REF!</definedName>
    <definedName name="database3" localSheetId="8">#REF!</definedName>
    <definedName name="_xlnm.Print_Area" localSheetId="8">表16!$A$1:$B$290</definedName>
    <definedName name="_xlnm.Print_Titles" localSheetId="8">表16!$1:$4</definedName>
    <definedName name="quan" localSheetId="8">#REF!</definedName>
    <definedName name="表5" localSheetId="8">#REF!</definedName>
    <definedName name="财政供养" localSheetId="8">#REF!</definedName>
    <definedName name="分处支出" localSheetId="8">#REF!</definedName>
    <definedName name="基金处室" localSheetId="8">#REF!</definedName>
    <definedName name="基金金额" localSheetId="8">#REF!</definedName>
    <definedName name="基金科目" localSheetId="8">#REF!</definedName>
    <definedName name="基金类型" localSheetId="8">#REF!</definedName>
    <definedName name="科目" localSheetId="8">#REF!</definedName>
    <definedName name="类型" localSheetId="8">#REF!</definedName>
    <definedName name="生产列16" localSheetId="8">#REF!</definedName>
    <definedName name="生产列17" localSheetId="8">#REF!</definedName>
    <definedName name="生产列19" localSheetId="8">#REF!</definedName>
    <definedName name="生产列2" localSheetId="8">#REF!</definedName>
    <definedName name="生产列20" localSheetId="8">#REF!</definedName>
    <definedName name="生产列3" localSheetId="8">#REF!</definedName>
    <definedName name="生产列4" localSheetId="8">#REF!</definedName>
    <definedName name="生产列5" localSheetId="8">#REF!</definedName>
    <definedName name="生产列6" localSheetId="8">#REF!</definedName>
    <definedName name="生产列7" localSheetId="8">#REF!</definedName>
    <definedName name="生产列8" localSheetId="8">#REF!</definedName>
    <definedName name="生产列9" localSheetId="8">#REF!</definedName>
    <definedName name="生产期" localSheetId="8">#REF!</definedName>
    <definedName name="生产期1" localSheetId="8">#REF!</definedName>
    <definedName name="生产期11" localSheetId="8">#REF!</definedName>
    <definedName name="生产期123" localSheetId="8">#REF!</definedName>
    <definedName name="生产期15" localSheetId="8">#REF!</definedName>
    <definedName name="生产期16" localSheetId="8">#REF!</definedName>
    <definedName name="生产期17" localSheetId="8">#REF!</definedName>
    <definedName name="生产期18" localSheetId="8">#REF!</definedName>
    <definedName name="生产期19" localSheetId="8">#REF!</definedName>
    <definedName name="生产期2" localSheetId="8">#REF!</definedName>
    <definedName name="生产期20" localSheetId="8">#REF!</definedName>
    <definedName name="生产期3" localSheetId="8">#REF!</definedName>
    <definedName name="生产期4" localSheetId="8">#REF!</definedName>
    <definedName name="生产期5" localSheetId="8">#REF!</definedName>
    <definedName name="生产期6" localSheetId="8">#REF!</definedName>
    <definedName name="生产期7" localSheetId="8">#REF!</definedName>
    <definedName name="生产期8" localSheetId="8">#REF!</definedName>
    <definedName name="生产期9" localSheetId="8">#REF!</definedName>
    <definedName name="项目类型" localSheetId="8">#N/A</definedName>
    <definedName name="行政区划名称" localSheetId="8">#N/A</definedName>
    <definedName name="银行类型二" localSheetId="8">#N/A</definedName>
    <definedName name="银行类型一" localSheetId="8">#N/A</definedName>
    <definedName name="주택사업본부" localSheetId="8">#REF!</definedName>
    <definedName name="철구사업본부" localSheetId="8">#REF!</definedName>
    <definedName name="A" localSheetId="8">#REF!</definedName>
    <definedName name="ddd" localSheetId="8">#REF!</definedName>
    <definedName name="\q" localSheetId="8">[1]国家!#REF!</definedName>
    <definedName name="Z_FB423B7F_7308_4425_8F90_55130D6C5BAA_.wvu.PrintTitles" localSheetId="8" hidden="1">表16!#REF!</definedName>
    <definedName name="深证2" localSheetId="8">[1]国家!#REF!</definedName>
    <definedName name="_xlnm._FilterDatabase" localSheetId="8" hidden="1">表16!$4:$275</definedName>
    <definedName name="aa" localSheetId="9">#REF!</definedName>
    <definedName name="Database" localSheetId="9" hidden="1">#REF!</definedName>
    <definedName name="database2" localSheetId="9">#REF!</definedName>
    <definedName name="database3" localSheetId="9">#REF!</definedName>
    <definedName name="_xlnm.Print_Area" localSheetId="9">表17!$A$1:$D$689</definedName>
    <definedName name="_xlnm.Print_Titles" localSheetId="9">表17!$1:$4</definedName>
    <definedName name="quan" localSheetId="9">#REF!</definedName>
    <definedName name="表5" localSheetId="9">#REF!</definedName>
    <definedName name="财政供养" localSheetId="9">#REF!</definedName>
    <definedName name="分处支出" localSheetId="9">#REF!</definedName>
    <definedName name="基金处室" localSheetId="9">#REF!</definedName>
    <definedName name="基金金额" localSheetId="9">#REF!</definedName>
    <definedName name="基金科目" localSheetId="9">#REF!</definedName>
    <definedName name="基金类型" localSheetId="9">#REF!</definedName>
    <definedName name="科目" localSheetId="9">#REF!</definedName>
    <definedName name="类型" localSheetId="9">#REF!</definedName>
    <definedName name="生产列16" localSheetId="9">#REF!</definedName>
    <definedName name="生产列17" localSheetId="9">#REF!</definedName>
    <definedName name="生产列19" localSheetId="9">#REF!</definedName>
    <definedName name="生产列2" localSheetId="9">#REF!</definedName>
    <definedName name="生产列20" localSheetId="9">#REF!</definedName>
    <definedName name="生产列3" localSheetId="9">#REF!</definedName>
    <definedName name="生产列4" localSheetId="9">#REF!</definedName>
    <definedName name="生产列5" localSheetId="9">#REF!</definedName>
    <definedName name="生产列6" localSheetId="9">#REF!</definedName>
    <definedName name="生产列7" localSheetId="9">#REF!</definedName>
    <definedName name="生产列8" localSheetId="9">#REF!</definedName>
    <definedName name="生产列9" localSheetId="9">#REF!</definedName>
    <definedName name="生产期" localSheetId="9">#REF!</definedName>
    <definedName name="生产期1" localSheetId="9">#REF!</definedName>
    <definedName name="生产期11" localSheetId="9">#REF!</definedName>
    <definedName name="生产期123" localSheetId="9">#REF!</definedName>
    <definedName name="生产期15" localSheetId="9">#REF!</definedName>
    <definedName name="生产期16" localSheetId="9">#REF!</definedName>
    <definedName name="生产期17" localSheetId="9">#REF!</definedName>
    <definedName name="生产期18" localSheetId="9">#REF!</definedName>
    <definedName name="生产期19" localSheetId="9">#REF!</definedName>
    <definedName name="生产期2" localSheetId="9">#REF!</definedName>
    <definedName name="生产期20" localSheetId="9">#REF!</definedName>
    <definedName name="生产期3" localSheetId="9">#REF!</definedName>
    <definedName name="生产期4" localSheetId="9">#REF!</definedName>
    <definedName name="生产期5" localSheetId="9">#REF!</definedName>
    <definedName name="生产期6" localSheetId="9">#REF!</definedName>
    <definedName name="生产期7" localSheetId="9">#REF!</definedName>
    <definedName name="生产期8" localSheetId="9">#REF!</definedName>
    <definedName name="生产期9" localSheetId="9">#REF!</definedName>
    <definedName name="行政区划名称" localSheetId="9">#REF!</definedName>
    <definedName name="주택사업본부" localSheetId="9">#REF!</definedName>
    <definedName name="철구사업본부" localSheetId="9">#REF!</definedName>
    <definedName name="A" localSheetId="9">#REF!</definedName>
    <definedName name="ddd" localSheetId="9">#REF!</definedName>
    <definedName name="\q" localSheetId="9">[1]国家!#REF!</definedName>
    <definedName name="深证2" localSheetId="9">[1]国家!#REF!</definedName>
    <definedName name="aa" localSheetId="10">#REF!</definedName>
    <definedName name="Database" localSheetId="10" hidden="1">#REF!</definedName>
    <definedName name="database2" localSheetId="10">#REF!</definedName>
    <definedName name="database3" localSheetId="10">#REF!</definedName>
    <definedName name="_xlnm.Print_Area" localSheetId="10">表21!$A$1:$B$235</definedName>
    <definedName name="_xlnm.Print_Titles" localSheetId="10">表21!$1:$4</definedName>
    <definedName name="quan" localSheetId="10">#REF!</definedName>
    <definedName name="表5" localSheetId="10">#REF!</definedName>
    <definedName name="财政供养" localSheetId="10">#REF!</definedName>
    <definedName name="分处支出" localSheetId="10">#REF!</definedName>
    <definedName name="基金处室" localSheetId="10">#REF!</definedName>
    <definedName name="基金金额" localSheetId="10">#REF!</definedName>
    <definedName name="基金科目" localSheetId="10">#REF!</definedName>
    <definedName name="基金类型" localSheetId="10">#REF!</definedName>
    <definedName name="科目" localSheetId="10">#REF!</definedName>
    <definedName name="类型" localSheetId="10">#REF!</definedName>
    <definedName name="生产列16" localSheetId="10">#REF!</definedName>
    <definedName name="生产列17" localSheetId="10">#REF!</definedName>
    <definedName name="生产列19" localSheetId="10">#REF!</definedName>
    <definedName name="生产列2" localSheetId="10">#REF!</definedName>
    <definedName name="生产列20" localSheetId="10">#REF!</definedName>
    <definedName name="生产列3" localSheetId="10">#REF!</definedName>
    <definedName name="生产列4" localSheetId="10">#REF!</definedName>
    <definedName name="生产列5" localSheetId="10">#REF!</definedName>
    <definedName name="生产列6" localSheetId="10">#REF!</definedName>
    <definedName name="生产列7" localSheetId="10">#REF!</definedName>
    <definedName name="生产列8" localSheetId="10">#REF!</definedName>
    <definedName name="生产列9" localSheetId="10">#REF!</definedName>
    <definedName name="生产期" localSheetId="10">#REF!</definedName>
    <definedName name="生产期1" localSheetId="10">#REF!</definedName>
    <definedName name="生产期11" localSheetId="10">#REF!</definedName>
    <definedName name="生产期123" localSheetId="10">#REF!</definedName>
    <definedName name="生产期15" localSheetId="10">#REF!</definedName>
    <definedName name="生产期16" localSheetId="10">#REF!</definedName>
    <definedName name="生产期17" localSheetId="10">#REF!</definedName>
    <definedName name="生产期18" localSheetId="10">#REF!</definedName>
    <definedName name="生产期19" localSheetId="10">#REF!</definedName>
    <definedName name="生产期2" localSheetId="10">#REF!</definedName>
    <definedName name="生产期20" localSheetId="10">#REF!</definedName>
    <definedName name="生产期3" localSheetId="10">#REF!</definedName>
    <definedName name="生产期4" localSheetId="10">#REF!</definedName>
    <definedName name="生产期5" localSheetId="10">#REF!</definedName>
    <definedName name="生产期6" localSheetId="10">#REF!</definedName>
    <definedName name="生产期7" localSheetId="10">#REF!</definedName>
    <definedName name="生产期8" localSheetId="10">#REF!</definedName>
    <definedName name="生产期9" localSheetId="10">#REF!</definedName>
    <definedName name="项目类型" localSheetId="10">#N/A</definedName>
    <definedName name="行政区划名称" localSheetId="10">#N/A</definedName>
    <definedName name="银行类型二" localSheetId="10">#N/A</definedName>
    <definedName name="银行类型一" localSheetId="10">#N/A</definedName>
    <definedName name="주택사업본부" localSheetId="10">#REF!</definedName>
    <definedName name="철구사업본부" localSheetId="10">#REF!</definedName>
    <definedName name="A" localSheetId="10">#REF!</definedName>
    <definedName name="ddd" localSheetId="10">#REF!</definedName>
    <definedName name="\q" localSheetId="10">[1]国家!#REF!</definedName>
    <definedName name="深证2" localSheetId="10">[1]国家!#REF!</definedName>
    <definedName name="_xlnm.Print_Area" localSheetId="12">表76!$A$1:$E$51</definedName>
    <definedName name="_xlnm.Print_Titles" localSheetId="12">表76!$1:$3</definedName>
    <definedName name="\w">[2]国家!#REF!</definedName>
    <definedName name="\z">[3]中央!#REF!</definedName>
    <definedName name="\zz">[4]中央!#REF!</definedName>
    <definedName name="aaa">[3]中央!#REF!</definedName>
    <definedName name="bizhong">[2]国家!#REF!</definedName>
    <definedName name="dddd">[5]人民银行!#REF!</definedName>
    <definedName name="gxxe2003">'[6]P1012001'!$A$6:$E$117</definedName>
    <definedName name="gxxe20032">'[7]P1012001'!$A$6:$E$117</definedName>
    <definedName name="X">[8]投入!#REF!</definedName>
    <definedName name="xxxx">[5]人民银行!#REF!</definedName>
    <definedName name="zqlx">'[9]1执行总表（全省）'!$M$22:$M$25</definedName>
    <definedName name="本年">'[10]1-4余额表'!$L$3</definedName>
    <definedName name="表8类级科目">[8]投入!#REF!</definedName>
    <definedName name="成本差异系数">VLOOKUP([11]公路里程!$C1,[12]差异系数!$A$6:$C$229,3,)</definedName>
    <definedName name="城市维护费">VLOOKUP([11]公路里程!$D1,'[13]2009'!$A$10:$AS$255,40,)</definedName>
    <definedName name="村级支出">VLOOKUP([11]公路里程!$D1,'[14]L24'!$B$7:$Y$4958,9,)</definedName>
    <definedName name="当年">'[15]1-1余额表'!$L$1</definedName>
    <definedName name="地方病防治系数">VLOOKUP([11]公路里程!$C1,[12]data!$C$6:$AR$210,42,)</definedName>
    <definedName name="地区">OFFSET('[15]1-1余额表'!$A$7,,,COUNTA('[15]1-1余额表'!$A:$A)-1)</definedName>
    <definedName name="公共安全部门">VLOOKUP([11]公路里程!$D1,'[13]2009'!$A$10:$AS$255,33,)</definedName>
    <definedName name="公司主管部门">[16]有效性列表!$B$2:$B$7</definedName>
    <definedName name="交通费">VLOOKUP([17]经费权重!$B1,[18]分县数据!$A$9:$BA$258,23,)</definedName>
    <definedName name="教育部门">VLOOKUP([11]公路里程!$D1,'[13]2009'!$A$10:$AS$255,34,)</definedName>
    <definedName name="其他支出">VLOOKUP([11]公路里程!$D1,'[13]2009'!$A$10:$AS$255,45,)</definedName>
    <definedName name="取暖费">VLOOKUP([17]经费权重!$B1,[18]分县数据!$A$9:$BA$258,21,)</definedName>
    <definedName name="去年">'[10]1-4余额表'!$L$4</definedName>
    <definedName name="全部担保">OFFSET('[15]1-1余额表'!$G$7,,,COUNTA('[15]1-1余额表'!$G:$G)-1)</definedName>
    <definedName name="全部一般">OFFSET('[15]1-1余额表'!$E$7,,,COUNTA('[15]1-1余额表'!$E:$E)-1)</definedName>
    <definedName name="全部余额">OFFSET('[15]1-1余额表'!$C$7,,,COUNTA('[15]1-1余额表'!$C:$C)-1)</definedName>
    <definedName name="全部直接">OFFSET('[15]1-1余额表'!$D$7,,,COUNTA('[15]1-1余额表'!$D:$D)-1)</definedName>
    <definedName name="全部专项">OFFSET('[15]1-1余额表'!$F$7,,,COUNTA('[15]1-1余额表'!$F:$F)-1)</definedName>
    <definedName name="人员经费">VLOOKUP([17]经费权重!$B1,[18]分县数据!$A$9:$BA$258,4,)+VLOOKUP([17]经费权重!$B1,[18]分县数据!$A$9:$BA$258,39,)</definedName>
    <definedName name="上年">'[10]1-4余额表'!$L$2</definedName>
    <definedName name="深">[3]中央!#REF!</definedName>
    <definedName name="深圳3">[2]国家!#REF!</definedName>
    <definedName name="省级担保">OFFSET('[15]2-11担保分级表'!$C$6,,,COUNTA('[15]2-11担保分级表'!$C:$C)-1)</definedName>
    <definedName name="省级一般">OFFSET('[15]2-7一般分级表'!$C$6,,,COUNTA('[15]2-7一般分级表'!$C:$C)-1)</definedName>
    <definedName name="省级余额">OFFSET('[15]2-1余额分级表'!$C$6,,,COUNTA('[15]2-1余额分级表'!$C:$C)-1)</definedName>
    <definedName name="省级直接">OFFSET('[15]2-5直接分级表'!$C$6,,,COUNTA('[15]2-5直接分级表'!$C:$C)-1)</definedName>
    <definedName name="省级专项">OFFSET('[15]2-9专项分级表'!$C$6,,,COUNTA('[15]2-9专项分级表'!$C:$C)-1)</definedName>
    <definedName name="市级担保">OFFSET('[15]2-11担保分级表'!$E$6,,,COUNTA('[15]2-11担保分级表'!$E:$E)-1)</definedName>
    <definedName name="市级一般">OFFSET('[15]2-7一般分级表'!$E$6,,,COUNTA('[15]2-7一般分级表'!$E:$E)-1)</definedName>
    <definedName name="市级余额">OFFSET('[15]2-1余额分级表'!$E$6,,,COUNTA('[15]2-1余额分级表'!$E:$E)-1)</definedName>
    <definedName name="市级直接">OFFSET('[15]2-5直接分级表'!$E$6,,,COUNTA('[15]2-5直接分级表'!$E:$E)-1)</definedName>
    <definedName name="市级专项">OFFSET('[15]2-9专项分级表'!$E$6,,,COUNTA('[15]2-9专项分级表'!$E:$E)-1)</definedName>
    <definedName name="卫生部门">VLOOKUP([11]公路里程!$D1,'[13]2009'!$A$10:$AS$255,38,)</definedName>
    <definedName name="文体广部门">VLOOKUP([11]公路里程!$D1,'[13]2009'!$A$10:$AS$255,36,)</definedName>
    <definedName name="县级担保">OFFSET('[15]2-11担保分级表'!$G$6,,,COUNTA('[15]2-11担保分级表'!$G:$G)-1)</definedName>
    <definedName name="县级一般">OFFSET('[15]2-7一般分级表'!$G$6,,,COUNTA('[15]2-7一般分级表'!$G:$G)-1)</definedName>
    <definedName name="县级余额">OFFSET('[15]2-1余额分级表'!$G$6,,,COUNTA('[15]2-1余额分级表'!$G:$G)-1)</definedName>
    <definedName name="县级直接">OFFSET('[15]2-5直接分级表'!$G$6,,,COUNTA('[15]2-5直接分级表'!$G:$G)-1)</definedName>
    <definedName name="县级专项">OFFSET('[15]2-9专项分级表'!$G$6,,,COUNTA('[15]2-9专项分级表'!$G:$G)-1)</definedName>
    <definedName name="乡级担保">OFFSET('[15]2-11担保分级表'!$I$6,,,COUNTA('[15]2-11担保分级表'!$I:$I)-1)</definedName>
    <definedName name="乡级一般">OFFSET('[15]2-7一般分级表'!$I$6,,,COUNTA('[15]2-7一般分级表'!$I:$I)-1)</definedName>
    <definedName name="乡级余额">OFFSET('[15]2-1余额分级表'!$I$6,,,COUNTA('[15]2-1余额分级表'!$I:$I)-1)</definedName>
    <definedName name="乡级直接">OFFSET('[15]2-5直接分级表'!$I$6,,,COUNTA('[15]2-5直接分级表'!$I:$I)-1)</definedName>
    <definedName name="乡级专项">OFFSET('[15]2-9专项分级表'!$I$6,,,COUNTA('[15]2-9专项分级表'!$I:$I)-1)</definedName>
    <definedName name="行政部门">VLOOKUP([11]公路里程!$D1,'[13]2009'!$A$10:$AS$255,30,)</definedName>
    <definedName name="行政区划">[16]区划对应表!$A$20:$A$36</definedName>
    <definedName name="行政区划级次">[16]有效性列表!$A$2:$A$6</definedName>
    <definedName name="政策性挂账">OFFSET('[15]1-1余额表'!$H$7,,,COUNTA('[15]1-1余额表'!$H:$H)-1)</definedName>
    <definedName name="重点投入">[8]投入!#REF!</definedName>
    <definedName name="总支出">VLOOKUP([17]经费权重!$B1,[18]分县数据!$A$9:$BA$258,3,)</definedName>
    <definedName name="离退休">VLOOKUP([19]公路里程!$D1,[20]Sheet1!$A$3:$J$252,2,)</definedName>
    <definedName name="林业部门">VLOOKUP([19]公路里程!$D1,[20]Sheet1!$A$3:$J$252,6,)</definedName>
    <definedName name="农业部门">VLOOKUP([19]公路里程!$D1,[20]Sheet1!$A$7:$J$252,5,)</definedName>
    <definedName name="平台法人性质">[21]参数表!$D$2:$D$4</definedName>
    <definedName name="全额差额比例">'[22]C01-1'!#REF!</definedName>
    <definedName name="社会保障支出">VLOOKUP([19]公路里程!$D1,'[23]2007'!$A$10:$AS$257,29,)</definedName>
    <definedName name="深证">'[22]C01-1'!#REF!</definedName>
    <definedName name="省区">[24]总表!$B$12:$B$47</definedName>
    <definedName name="市县编码及名称">[25]市县名单!$D$2:$D$52</definedName>
    <definedName name="水利部门">VLOOKUP([19]公路里程!$D1,[20]Sheet1!$A$3:$J$252,7,)</definedName>
    <definedName name="四季度">'[22]C01-1'!#REF!</definedName>
    <definedName name="是否立项">[26]区划对应表!$E$1:$E$2</definedName>
    <definedName name="项目类型">[28]基础数据!$A$1:$A$66</definedName>
    <definedName name="性别">[29]基础编码!$H$2:$H$3</definedName>
    <definedName name="学历">[29]基础编码!$S$2:$S$9</definedName>
    <definedName name="银行贷款所在地">[26]区划对应表!$D$1:$D$202</definedName>
    <definedName name="银行类型二">[28]基础数据!$E$1:$E$216</definedName>
    <definedName name="银行类型一">[28]基础数据!$C$1:$C$21</definedName>
    <definedName name="支出">'[30]P1012001'!$A$6:$E$117</definedName>
    <definedName name="位次d">[27]四月份月报!#REF!</definedName>
  </definedNames>
  <calcPr calcId="144525"/>
</workbook>
</file>

<file path=xl/comments1.xml><?xml version="1.0" encoding="utf-8"?>
<comments xmlns="http://schemas.openxmlformats.org/spreadsheetml/2006/main">
  <authors>
    <author>侯媛媛</author>
    <author>廖燕妮</author>
  </authors>
  <commentList>
    <comment ref="K14" authorId="0">
      <text>
        <r>
          <rPr>
            <b/>
            <sz val="9"/>
            <rFont val="宋体"/>
            <charset val="134"/>
          </rPr>
          <t>侯媛媛:</t>
        </r>
        <r>
          <rPr>
            <sz val="9"/>
            <rFont val="宋体"/>
            <charset val="134"/>
          </rPr>
          <t xml:space="preserve">
同口径增加一般性转移支付12亿元</t>
        </r>
      </text>
    </comment>
    <comment ref="L14" authorId="0">
      <text>
        <r>
          <rPr>
            <b/>
            <sz val="9"/>
            <rFont val="宋体"/>
            <charset val="134"/>
          </rPr>
          <t>侯媛媛:</t>
        </r>
        <r>
          <rPr>
            <sz val="9"/>
            <rFont val="宋体"/>
            <charset val="134"/>
          </rPr>
          <t xml:space="preserve">
同口径增加一般性转移支付14亿元
</t>
        </r>
      </text>
    </comment>
    <comment ref="M104" authorId="1">
      <text>
        <r>
          <rPr>
            <b/>
            <sz val="9"/>
            <rFont val="宋体"/>
            <charset val="134"/>
          </rPr>
          <t>廖燕妮:</t>
        </r>
        <r>
          <rPr>
            <sz val="9"/>
            <rFont val="宋体"/>
            <charset val="134"/>
          </rPr>
          <t xml:space="preserve">
一组估计数</t>
        </r>
      </text>
    </comment>
  </commentList>
</comments>
</file>

<file path=xl/comments2.xml><?xml version="1.0" encoding="utf-8"?>
<comments xmlns="http://schemas.openxmlformats.org/spreadsheetml/2006/main">
  <authors>
    <author>代丽娜</author>
  </authors>
  <commentList>
    <comment ref="B255" authorId="0">
      <text>
        <r>
          <rPr>
            <b/>
            <sz val="9"/>
            <rFont val="宋体"/>
            <charset val="134"/>
          </rPr>
          <t>代丽娜:</t>
        </r>
        <r>
          <rPr>
            <sz val="9"/>
            <rFont val="宋体"/>
            <charset val="134"/>
          </rPr>
          <t xml:space="preserve">
不含提前至2020年安排的9亿元</t>
        </r>
      </text>
    </comment>
  </commentList>
</comments>
</file>

<file path=xl/sharedStrings.xml><?xml version="1.0" encoding="utf-8"?>
<sst xmlns="http://schemas.openxmlformats.org/spreadsheetml/2006/main" count="5644" uniqueCount="3511">
  <si>
    <t>一、一般公共预算草案</t>
  </si>
  <si>
    <t>二、政府性基金预算草案</t>
  </si>
  <si>
    <t>三、国有资本经营预算草案</t>
  </si>
  <si>
    <t>四、社会保险基金预算草案</t>
  </si>
  <si>
    <t>（一）2020年一般公共预算执行情况表</t>
  </si>
  <si>
    <t>（一）2020年政府性基金预算执行情况表</t>
  </si>
  <si>
    <t>（一）2020年国有资本经营预算执行情况表</t>
  </si>
  <si>
    <t>——全省收支情况</t>
  </si>
  <si>
    <t>——全省收支执行情况</t>
  </si>
  <si>
    <t>1.</t>
  </si>
  <si>
    <t>2020年全省一般公共预算收入执行情况表</t>
  </si>
  <si>
    <t>表1</t>
  </si>
  <si>
    <t>2020年全省政府性基金预算收入执行情况表</t>
  </si>
  <si>
    <t>表23</t>
  </si>
  <si>
    <t>2020年全省国有资本经营预算收入执行总表</t>
  </si>
  <si>
    <t>表35</t>
  </si>
  <si>
    <t>2020-2021年全省社会保险基金收入预算表</t>
  </si>
  <si>
    <t>表49</t>
  </si>
  <si>
    <t>2.</t>
  </si>
  <si>
    <t>2020年全省各市一般公共预算收入执行情况表</t>
  </si>
  <si>
    <t>表2</t>
  </si>
  <si>
    <t>2020年全省政府性基金预算支出执行情况表</t>
  </si>
  <si>
    <t>表24</t>
  </si>
  <si>
    <t>2020年全省国有资本经营预算支出执行总表</t>
  </si>
  <si>
    <t>表36</t>
  </si>
  <si>
    <t>2020-2021年全省社会保险基金支出预算表</t>
  </si>
  <si>
    <t>表50</t>
  </si>
  <si>
    <t>3.</t>
  </si>
  <si>
    <t>2020年全省一般公共预算支出执行情况表</t>
  </si>
  <si>
    <t>表3</t>
  </si>
  <si>
    <t>——省级收支执行情况</t>
  </si>
  <si>
    <t>2020-2021年全省社会保险基金结余预算表</t>
  </si>
  <si>
    <t>表51</t>
  </si>
  <si>
    <t>4.</t>
  </si>
  <si>
    <t>2020年全省各市一般公共预算支出执行情况表</t>
  </si>
  <si>
    <t>表4</t>
  </si>
  <si>
    <t>2020年省级政府性基金预算收支总表</t>
  </si>
  <si>
    <t>表25</t>
  </si>
  <si>
    <t>2020年省级国有资本经营预算收支总表</t>
  </si>
  <si>
    <t>表37</t>
  </si>
  <si>
    <t>2020-2021年全省社会保险基础资料表</t>
  </si>
  <si>
    <t>表52</t>
  </si>
  <si>
    <t>2020年省级政府性基金预算收入执行情况表</t>
  </si>
  <si>
    <t>表26</t>
  </si>
  <si>
    <t>2020年省级国有资本经营预算收入执行情况表</t>
  </si>
  <si>
    <t>表38</t>
  </si>
  <si>
    <t>——省级收支情况</t>
  </si>
  <si>
    <t>5.</t>
  </si>
  <si>
    <t>2020年省级一般公共预算收支总表</t>
  </si>
  <si>
    <t>表5</t>
  </si>
  <si>
    <t>2020年省级政府性基金预算支出执行情况表</t>
  </si>
  <si>
    <t>表27</t>
  </si>
  <si>
    <t>2020年省级国有资本经营预算支出执行情况表</t>
  </si>
  <si>
    <t>表39</t>
  </si>
  <si>
    <t>2020-2021年省级社会保险基金收入预算表</t>
  </si>
  <si>
    <t>表53</t>
  </si>
  <si>
    <t>6.</t>
  </si>
  <si>
    <t>2020年省级一般公共预算收入执行情况表</t>
  </si>
  <si>
    <t>表6</t>
  </si>
  <si>
    <t>（二）2021年政府性基金预算情况表</t>
  </si>
  <si>
    <t>（二）2021年国有资本经营预算情况表</t>
  </si>
  <si>
    <t>2020-2021年省级社会保险基金支出预算表</t>
  </si>
  <si>
    <t>表54</t>
  </si>
  <si>
    <t>关于2020年省本级一般公共预算收入执行情况的说明</t>
  </si>
  <si>
    <t>——全省收支预算情况</t>
  </si>
  <si>
    <t>2020-2021年省级社会保险基金结余预算表</t>
  </si>
  <si>
    <t>表55</t>
  </si>
  <si>
    <t>7.</t>
  </si>
  <si>
    <t>2020年省级一般公共预算支出执行情况表</t>
  </si>
  <si>
    <t>表7</t>
  </si>
  <si>
    <t>2021年全省政府性基金预算收入表（代编预算）</t>
  </si>
  <si>
    <t>表28</t>
  </si>
  <si>
    <t>2021年全省国有资本经营预算收入总表</t>
  </si>
  <si>
    <t>表40</t>
  </si>
  <si>
    <t>2020-2021年省级社会保险基础资料表</t>
  </si>
  <si>
    <t>表56</t>
  </si>
  <si>
    <t>关于2020年省级一般公共预算支出执行情况的说明</t>
  </si>
  <si>
    <t>2021年全省政府性基金预算支出表（代编预算）</t>
  </si>
  <si>
    <t>表29</t>
  </si>
  <si>
    <t>2021年全省国有资本经营预算支出总表</t>
  </si>
  <si>
    <t>表41</t>
  </si>
  <si>
    <t>——各市收支情况</t>
  </si>
  <si>
    <t>（二）2021年一般公共预算情况表</t>
  </si>
  <si>
    <t>——省级收支预算情况</t>
  </si>
  <si>
    <t>2020-2021年全省社会保险基金收入预算表（分市)</t>
  </si>
  <si>
    <t>表57-1</t>
  </si>
  <si>
    <t>表57-2</t>
  </si>
  <si>
    <t>2021年省级政府性基金预算收支总表</t>
  </si>
  <si>
    <t>表30</t>
  </si>
  <si>
    <t>2021年省级国有资本经营预算收支总表</t>
  </si>
  <si>
    <t>表42</t>
  </si>
  <si>
    <t>2020-2021年全省社会保险基金支出预算表（分市)</t>
  </si>
  <si>
    <t>表58-1</t>
  </si>
  <si>
    <t>表58-2</t>
  </si>
  <si>
    <t>8.</t>
  </si>
  <si>
    <t>2021年全省一般公共预算收入表（代编预算）</t>
  </si>
  <si>
    <t>表8</t>
  </si>
  <si>
    <t>2021年省级政府性基金预算收入表</t>
  </si>
  <si>
    <t>表31</t>
  </si>
  <si>
    <t>2021年省级国有资本经营预算收入表（按科目）</t>
  </si>
  <si>
    <t>表43</t>
  </si>
  <si>
    <t>2021年全省社会保险基金结余预算表（分市)</t>
  </si>
  <si>
    <t xml:space="preserve">表59-1 </t>
  </si>
  <si>
    <t>表59-2</t>
  </si>
  <si>
    <t>9.</t>
  </si>
  <si>
    <t>2021年全省一般公共预算支出表（代编预算）</t>
  </si>
  <si>
    <t>表9</t>
  </si>
  <si>
    <t>2021年省级政府性基金预算支出表（按功能分类）</t>
  </si>
  <si>
    <t>表32</t>
  </si>
  <si>
    <t>2021年省级国有资本经营预算收入表（按企业）</t>
  </si>
  <si>
    <t>表44</t>
  </si>
  <si>
    <t>2021年企业职工养老保险缴费基数和缴费比例情况表</t>
  </si>
  <si>
    <t>表60</t>
  </si>
  <si>
    <t>——省级转移支付支出预算情况</t>
  </si>
  <si>
    <t>2021年省级国有资本经营预算项目支出表</t>
  </si>
  <si>
    <t>表45</t>
  </si>
  <si>
    <t>关于社会保险基金预算情况说明</t>
  </si>
  <si>
    <t>2021年省级一般公共预算收支总表</t>
  </si>
  <si>
    <t>表10</t>
  </si>
  <si>
    <t>2021年省级政府性基金预算支出表（按经济分类）</t>
  </si>
  <si>
    <t>表33</t>
  </si>
  <si>
    <t>2021年省级国有资本经营预算支出表（按经济分类）</t>
  </si>
  <si>
    <t>表46</t>
  </si>
  <si>
    <t>五、地方政府债务预算</t>
  </si>
  <si>
    <t>2021年省级一般公共预算收入表</t>
  </si>
  <si>
    <t xml:space="preserve">表11 </t>
  </si>
  <si>
    <t>2021年省级政府性基金预算转移支付表
（按项目分地区，另附电子版，纸质版印发至代表团）</t>
  </si>
  <si>
    <t>2021年省级国有资本经营预算转移支付表
（按项目分地区，另附电子版，纸质版印发至代表团）</t>
  </si>
  <si>
    <t>2020年全省地方政府一般债务余额情况表</t>
  </si>
  <si>
    <t>表61</t>
  </si>
  <si>
    <t>关于2021年省本级一般公共预算收入的说明</t>
  </si>
  <si>
    <t>2021年省级国有资本经营预算补充表</t>
  </si>
  <si>
    <t>表48</t>
  </si>
  <si>
    <t>2020年全省地方政府专项债务余额情况表</t>
  </si>
  <si>
    <t>表62</t>
  </si>
  <si>
    <t>2021年省级一般公共预算中央转移支付收入表</t>
  </si>
  <si>
    <t>表12</t>
  </si>
  <si>
    <t>全省地方政府债券发行及还本付息情况表</t>
  </si>
  <si>
    <t>表63</t>
  </si>
  <si>
    <t>关于2021年省级一般公共预算中央转移支付收入的说明</t>
  </si>
  <si>
    <t>全省地方政府债券分年度偿还计划情况表</t>
  </si>
  <si>
    <t>表64</t>
  </si>
  <si>
    <t>2021年省级一般公共预算支出表（按功能分类）</t>
  </si>
  <si>
    <t>表13</t>
  </si>
  <si>
    <t>2020年全省地方政府债务限额及余额预算情况表</t>
  </si>
  <si>
    <t>表65</t>
  </si>
  <si>
    <t>2021年省级一般公共预算支出表（按经济分类）</t>
  </si>
  <si>
    <t>表14</t>
  </si>
  <si>
    <t>2020年全省新增债券和政府外贷额度安排情况表</t>
  </si>
  <si>
    <t>表66</t>
  </si>
  <si>
    <t>2021年省级一般公共预算支出重点投入表</t>
  </si>
  <si>
    <t>表15</t>
  </si>
  <si>
    <t>2020年全省新增债券项目用途情况表</t>
  </si>
  <si>
    <t>表67</t>
  </si>
  <si>
    <t>2021年省级财政基本建设投资支出表</t>
  </si>
  <si>
    <t>表16</t>
  </si>
  <si>
    <t>2020年全省政府债券发行情况表</t>
  </si>
  <si>
    <t>表68</t>
  </si>
  <si>
    <t>——省本级支出预算情况</t>
  </si>
  <si>
    <t>2021年省本级一般公共预算支出表（按功能分类）</t>
  </si>
  <si>
    <t>表17</t>
  </si>
  <si>
    <t>六、其他报表</t>
  </si>
  <si>
    <t>关于2021年省本级一般公共预算支出的说明</t>
  </si>
  <si>
    <t>2021年省级财政专项资金目录结构表</t>
  </si>
  <si>
    <t>表69</t>
  </si>
  <si>
    <t>2021年省本级一般公共预算基本支出表（按经济分类）</t>
  </si>
  <si>
    <t>表18</t>
  </si>
  <si>
    <t>2021年省级财政专项资金明细情况表
（另附电子版，纸质版印发至代表团）</t>
  </si>
  <si>
    <t>2021年省本级一般公共预算行政经费及“三公”经费表</t>
  </si>
  <si>
    <t>表19</t>
  </si>
  <si>
    <t>2021年省人大提前介入预算编制监督项目预算表</t>
  </si>
  <si>
    <t>表71</t>
  </si>
  <si>
    <t>关于2021年省本级一般公共预算行政经费及“三公”经费的说明</t>
  </si>
  <si>
    <t>2021年省级财政底线民生保障项目预算表</t>
  </si>
  <si>
    <t>表72</t>
  </si>
  <si>
    <t>2021年省本级一般公共预算“三公”经费表</t>
  </si>
  <si>
    <t>表20</t>
  </si>
  <si>
    <t>2021年省级十件民生实事财政资金安排表</t>
  </si>
  <si>
    <t>表73</t>
  </si>
  <si>
    <t>2020年中央直达资金下达广东情况表</t>
  </si>
  <si>
    <t>表74-1</t>
  </si>
  <si>
    <t>表74-2</t>
  </si>
  <si>
    <t>表74-3</t>
  </si>
  <si>
    <t>表74-4</t>
  </si>
  <si>
    <t>2021年省级一般公共预算税收返还和转移支付表</t>
  </si>
  <si>
    <t>表21</t>
  </si>
  <si>
    <t>2020年度省级重点绩效评价情况表</t>
  </si>
  <si>
    <t>表75</t>
  </si>
  <si>
    <t>关于2021年省级一般公共预算税收返还和转移支付的说明</t>
  </si>
  <si>
    <t>2021年省级一般公共预算税收返还和转移支付表
（按项目分地区，另附电子版，纸质版印发至代表团）</t>
  </si>
  <si>
    <t>返回目录</t>
  </si>
  <si>
    <t>2021年省级一般公共预算支出执行情况表</t>
  </si>
  <si>
    <t>单位：万元</t>
  </si>
  <si>
    <t>是否显示</t>
  </si>
  <si>
    <t>项    目</t>
  </si>
  <si>
    <t>（调整）预算数</t>
  </si>
  <si>
    <t>执行数</t>
  </si>
  <si>
    <t>执行数为
（调整）预算数的%</t>
  </si>
  <si>
    <t>执行数为
上年执行数的%</t>
  </si>
  <si>
    <t>20年决算数</t>
  </si>
  <si>
    <t>是</t>
  </si>
  <si>
    <t>一、一般公共服务</t>
  </si>
  <si>
    <t>省本级支出</t>
  </si>
  <si>
    <t xml:space="preserve">    省本级支出</t>
  </si>
  <si>
    <t>专项转移支付</t>
  </si>
  <si>
    <t xml:space="preserve">    专项转移支付</t>
  </si>
  <si>
    <t>一般性转移支付</t>
  </si>
  <si>
    <t>否</t>
  </si>
  <si>
    <t>二、外交</t>
  </si>
  <si>
    <t>二、国防</t>
  </si>
  <si>
    <t>三、国防</t>
  </si>
  <si>
    <t>三、公共安全</t>
  </si>
  <si>
    <t>四、公共安全</t>
  </si>
  <si>
    <t xml:space="preserve">    一般性转移支付</t>
  </si>
  <si>
    <t>四、教育</t>
  </si>
  <si>
    <t>五、教育</t>
  </si>
  <si>
    <t>五、科学技术</t>
  </si>
  <si>
    <t>六、科学技术</t>
  </si>
  <si>
    <t>六、文化旅游体育与传媒</t>
  </si>
  <si>
    <t>七、文化旅游体育与传媒</t>
  </si>
  <si>
    <t>七、社会保障和就业</t>
  </si>
  <si>
    <t>八、社会保障和就业</t>
  </si>
  <si>
    <t>八、卫生健康</t>
  </si>
  <si>
    <t>九、卫生健康</t>
  </si>
  <si>
    <t>城乡医保的科目错了</t>
  </si>
  <si>
    <t>九、节能环保</t>
  </si>
  <si>
    <t>补一点环保支出</t>
  </si>
  <si>
    <t>十、节能环保</t>
  </si>
  <si>
    <t>少了公交新能源汽车的钱</t>
  </si>
  <si>
    <t>十、城乡社区</t>
  </si>
  <si>
    <t>十一、城乡社区</t>
  </si>
  <si>
    <t>十一、农林水</t>
  </si>
  <si>
    <t>十二、农林水</t>
  </si>
  <si>
    <t>十二、交通运输</t>
  </si>
  <si>
    <t>十三、交通运输</t>
  </si>
  <si>
    <t>十三、资源勘探工业信息等</t>
  </si>
  <si>
    <t>十四、资源勘探信息等</t>
  </si>
  <si>
    <t>十四、商业服务业等</t>
  </si>
  <si>
    <t>十五、商业服务业等</t>
  </si>
  <si>
    <t>十五、金融</t>
  </si>
  <si>
    <t>十六、金融</t>
  </si>
  <si>
    <t>十六、援助其他地区</t>
  </si>
  <si>
    <t>二十五、援助其他地区</t>
  </si>
  <si>
    <t>十七、自然资源海洋气象等</t>
  </si>
  <si>
    <t>十八、住房保障</t>
  </si>
  <si>
    <t>十九、粮油物资储备</t>
  </si>
  <si>
    <t>二十、灾害防治及应急管理</t>
  </si>
  <si>
    <t>二十一、预备费</t>
  </si>
  <si>
    <t>二十六、预备费</t>
  </si>
  <si>
    <t>二十二、其他支出</t>
  </si>
  <si>
    <t>二十一、其他支出</t>
  </si>
  <si>
    <t>二十三、债务还本支出</t>
  </si>
  <si>
    <t>二十七、债务还本支出</t>
  </si>
  <si>
    <t>二十四、债务付息支出</t>
  </si>
  <si>
    <t>二十八、债务付息支出</t>
  </si>
  <si>
    <t>二十五、债务发行费用支出</t>
  </si>
  <si>
    <t>二十六、返还性支出</t>
  </si>
  <si>
    <t xml:space="preserve">二十二、返还性支出 </t>
  </si>
  <si>
    <t>二十七、一般性转移支付</t>
  </si>
  <si>
    <t>二十三、一般性转移支付</t>
  </si>
  <si>
    <t>二十八、上解中央支出</t>
  </si>
  <si>
    <t>二十四、上解中央支出</t>
  </si>
  <si>
    <t>二十九、债务转贷支出</t>
  </si>
  <si>
    <t>三十、安排预算稳定调节基金</t>
  </si>
  <si>
    <t>支出总计</t>
  </si>
  <si>
    <t>1.省本级一般公共预算支出</t>
  </si>
  <si>
    <t xml:space="preserve">   其中：援助其他地区</t>
  </si>
  <si>
    <t xml:space="preserve">            债务付息支出</t>
  </si>
  <si>
    <t xml:space="preserve">            债务发行费用支出</t>
  </si>
  <si>
    <t>2.对市县税收返还及转移支付</t>
  </si>
  <si>
    <t>3.上解中央支出</t>
  </si>
  <si>
    <t>4.预备费</t>
  </si>
  <si>
    <t>4.援助其他地区</t>
  </si>
  <si>
    <t>5.债务还本支出</t>
  </si>
  <si>
    <t>5.预备费</t>
  </si>
  <si>
    <t>6.债务转贷支出</t>
  </si>
  <si>
    <t>6.债务还本支出</t>
  </si>
  <si>
    <t>7.安排预算稳定调节基金</t>
  </si>
  <si>
    <t xml:space="preserve">备注：
    预备费年中根据开支事项据实列支科目。2021年调整预算数为24亿元，实际执行数为4.32亿元，剩余资金19.68亿元作为结余资金补充预算稳定调节基金。已支出资金主要用于疫情防控等应急事项，分别反映在一般公共服务支出0.25亿元、公共安全支出0.69亿元、医疗卫生支出3.38亿元。
</t>
  </si>
  <si>
    <t>7.债务付息支出</t>
  </si>
  <si>
    <t>8.债务转贷支出</t>
  </si>
  <si>
    <t>2022年省本级一般公共预算支出执行情况表</t>
  </si>
  <si>
    <t>项   目</t>
  </si>
  <si>
    <t>调整预算数</t>
  </si>
  <si>
    <t>执行数为
调整预算数的%</t>
  </si>
  <si>
    <t>合计</t>
  </si>
  <si>
    <t>一、一般公共服务支出</t>
  </si>
  <si>
    <t>人大事务</t>
  </si>
  <si>
    <t>行政运行</t>
  </si>
  <si>
    <t>一般行政管理事务</t>
  </si>
  <si>
    <t>机关服务</t>
  </si>
  <si>
    <t>人大会议</t>
  </si>
  <si>
    <t>人大立法</t>
  </si>
  <si>
    <t>人大监督</t>
  </si>
  <si>
    <t>代表工作</t>
  </si>
  <si>
    <t>人大信访工作</t>
  </si>
  <si>
    <t>其他人大事务支出</t>
  </si>
  <si>
    <t>政协事务</t>
  </si>
  <si>
    <t>政协会议</t>
  </si>
  <si>
    <t>委员视察</t>
  </si>
  <si>
    <t>参政议政</t>
  </si>
  <si>
    <t>事业运行</t>
  </si>
  <si>
    <t>其他政协事务支出</t>
  </si>
  <si>
    <t>政府办公厅（室）及相关机构事务</t>
  </si>
  <si>
    <t>参事事务</t>
  </si>
  <si>
    <t>其他政府办公厅（室）及相关机构事务
支出</t>
  </si>
  <si>
    <t>发展与改革事务</t>
  </si>
  <si>
    <t>物价管理</t>
  </si>
  <si>
    <t>其他发展与改革事务支出</t>
  </si>
  <si>
    <t>统计信息事务</t>
  </si>
  <si>
    <t>专项统计业务</t>
  </si>
  <si>
    <t>统计管理</t>
  </si>
  <si>
    <t>专项普查活动</t>
  </si>
  <si>
    <t>统计抽样调查</t>
  </si>
  <si>
    <t>财政事务</t>
  </si>
  <si>
    <t>财政国库业务</t>
  </si>
  <si>
    <t>信息化建设</t>
  </si>
  <si>
    <t>财政委托业务支出</t>
  </si>
  <si>
    <t>其他财政事务支出</t>
  </si>
  <si>
    <t>税收事务</t>
  </si>
  <si>
    <t>其他税收事务支出</t>
  </si>
  <si>
    <t>审计事务</t>
  </si>
  <si>
    <t>审计业务</t>
  </si>
  <si>
    <t>审计管理</t>
  </si>
  <si>
    <t>其他审计事务支出</t>
  </si>
  <si>
    <t>纪检监察事务</t>
  </si>
  <si>
    <t>大案要案查处</t>
  </si>
  <si>
    <t>派驻派出机构</t>
  </si>
  <si>
    <t>巡视工作</t>
  </si>
  <si>
    <t>其他纪检监察事务支出</t>
  </si>
  <si>
    <t>商贸事务</t>
  </si>
  <si>
    <t>对外贸易管理</t>
  </si>
  <si>
    <t>外资管理</t>
  </si>
  <si>
    <t>其他商贸事务支出</t>
  </si>
  <si>
    <t>知识产权事务</t>
  </si>
  <si>
    <t>知识产权宏观管理</t>
  </si>
  <si>
    <t>其他知识产权事务支出</t>
  </si>
  <si>
    <t>民族事务</t>
  </si>
  <si>
    <t>其他民族事务支出</t>
  </si>
  <si>
    <t>港澳台事务</t>
  </si>
  <si>
    <t>港澳事务</t>
  </si>
  <si>
    <t>台湾事务</t>
  </si>
  <si>
    <t>其他港澳台事务支出</t>
  </si>
  <si>
    <t>档案事务</t>
  </si>
  <si>
    <t>档案馆</t>
  </si>
  <si>
    <t>民主党派及工商联事务</t>
  </si>
  <si>
    <t>其他民主党派及工商联事务支出</t>
  </si>
  <si>
    <t>群众团体事务</t>
  </si>
  <si>
    <t>其他群众团体事务支出</t>
  </si>
  <si>
    <t>党委办公厅（室）及相关机构事务</t>
  </si>
  <si>
    <t>专项业务</t>
  </si>
  <si>
    <t>其他党委办公厅（室）及相关机构事务
支出</t>
  </si>
  <si>
    <t>组织事务</t>
  </si>
  <si>
    <t>其他组织事务支出</t>
  </si>
  <si>
    <t>宣传事务</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</si>
  <si>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</si>
  <si>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</si>
  <si>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</si>
  <si>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</si>
  <si>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</si>
  <si>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</si>
  <si>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</si>
  <si>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</si>
  <si>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</si>
  <si>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</si>
  <si>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</si>
  <si>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</si>
  <si>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</si>
  <si>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</si>
  <si>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</si>
  <si>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</si>
  <si>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</si>
  <si>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</si>
  <si>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</si>
  <si>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</si>
  <si>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</si>
  <si>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国家赔偿费用支出</t>
  </si>
  <si>
    <t>二、外交支出</t>
  </si>
  <si>
    <t>三、国防支出</t>
  </si>
  <si>
    <t>四、公共安全支出</t>
  </si>
  <si>
    <t>其中：武装警察部队</t>
  </si>
  <si>
    <t>公安</t>
  </si>
  <si>
    <t>检察</t>
  </si>
  <si>
    <t>法院</t>
  </si>
  <si>
    <t>司法</t>
  </si>
  <si>
    <t>监狱</t>
  </si>
  <si>
    <t>强制隔离戒毒</t>
  </si>
  <si>
    <t>五、教育支出</t>
  </si>
  <si>
    <t>教育管理事务</t>
  </si>
  <si>
    <t>其他教育管理事务支出</t>
  </si>
  <si>
    <t>普通教育</t>
  </si>
  <si>
    <t>学前教育</t>
  </si>
  <si>
    <t>小学教育</t>
  </si>
  <si>
    <t>初中教育</t>
  </si>
  <si>
    <t>高中教育</t>
  </si>
  <si>
    <t>高等教育</t>
  </si>
  <si>
    <t>其他普通教育支出</t>
  </si>
  <si>
    <t>职业教育</t>
  </si>
  <si>
    <t>中等职业教育</t>
  </si>
  <si>
    <t>技校教育</t>
  </si>
  <si>
    <t>高等职业教育</t>
  </si>
  <si>
    <t>其他职业教育支出</t>
  </si>
  <si>
    <t>成人教育</t>
  </si>
  <si>
    <t>成人高等教育</t>
  </si>
  <si>
    <t>特殊教育</t>
  </si>
  <si>
    <t>特殊学校教育</t>
  </si>
  <si>
    <t>其他特殊教育支出</t>
  </si>
  <si>
    <t>进修及培训</t>
  </si>
  <si>
    <t>教师进修</t>
  </si>
  <si>
    <t>干部教育</t>
  </si>
  <si>
    <t>其他进修及培训</t>
  </si>
  <si>
    <t>其他教育支出</t>
  </si>
  <si>
    <t>六、科学技术支出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</si>
  <si>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</si>
  <si>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</si>
  <si>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</si>
  <si>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</si>
  <si>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</si>
  <si>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</si>
  <si>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</si>
  <si>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</si>
  <si>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</si>
  <si>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</si>
  <si>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</si>
  <si>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</si>
  <si>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</si>
  <si>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</si>
  <si>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其他应用研究支出</t>
  </si>
  <si>
    <t>技术研究与开发</t>
  </si>
  <si>
    <t>其他技术研究与开发支出</t>
  </si>
  <si>
    <t>科技条件与服务</t>
  </si>
  <si>
    <t>技术创新服务体系</t>
  </si>
  <si>
    <t>其他科技条件与服务支出</t>
  </si>
  <si>
    <t>社会科学</t>
  </si>
  <si>
    <t>社会科学研究机构</t>
  </si>
  <si>
    <t>社会科学研究</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</si>
  <si>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</si>
  <si>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</si>
  <si>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</si>
  <si>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</si>
  <si>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</si>
  <si>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</si>
  <si>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</si>
  <si>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</si>
  <si>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</si>
  <si>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</si>
  <si>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</si>
  <si>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</si>
  <si>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</si>
  <si>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</si>
  <si>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</si>
  <si>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</si>
  <si>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</si>
  <si>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七、文化旅游体育与传媒支出</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</si>
  <si>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</si>
  <si>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</si>
  <si>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</si>
  <si>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</si>
  <si>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</si>
  <si>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</si>
  <si>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</si>
  <si>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</si>
  <si>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</si>
  <si>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</si>
  <si>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文化和旅游管理事务</t>
  </si>
  <si>
    <t>其他文化和旅游支出</t>
  </si>
  <si>
    <t>文物</t>
  </si>
  <si>
    <t>文物保护</t>
  </si>
  <si>
    <t>博物馆</t>
  </si>
  <si>
    <t>其他文物支出</t>
  </si>
  <si>
    <t>体育</t>
  </si>
  <si>
    <t>运动项目管理</t>
  </si>
  <si>
    <t>体育竞赛</t>
  </si>
  <si>
    <t>体育训练</t>
  </si>
  <si>
    <t>体育场馆</t>
  </si>
  <si>
    <t>群众体育</t>
  </si>
  <si>
    <t>其他体育支出</t>
  </si>
  <si>
    <t>新闻出版电影</t>
  </si>
  <si>
    <t>出版发行</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</si>
  <si>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</si>
  <si>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</si>
  <si>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</si>
  <si>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</si>
  <si>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</si>
  <si>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</si>
  <si>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</si>
  <si>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</si>
  <si>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</si>
  <si>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八、社会保障和就业支出</t>
  </si>
  <si>
    <t>人力资源和社会保障管理事务</t>
  </si>
  <si>
    <t>就业管理事务</t>
  </si>
  <si>
    <t>社会保险经办机构</t>
  </si>
  <si>
    <t>公共就业服务和职业技能鉴定机构</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</si>
  <si>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</si>
  <si>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</si>
  <si>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</si>
  <si>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</si>
  <si>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</si>
  <si>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</si>
  <si>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</si>
  <si>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</si>
  <si>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</si>
  <si>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</si>
  <si>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</si>
  <si>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</si>
  <si>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其他行政事业单位养老支出</t>
  </si>
  <si>
    <t>企业改革补助</t>
  </si>
  <si>
    <t>企业关闭破产补助</t>
  </si>
  <si>
    <t>就业补助</t>
  </si>
  <si>
    <t>就业创业服务补贴</t>
  </si>
  <si>
    <t>其他就业补助支出</t>
  </si>
  <si>
    <t>抚恤</t>
  </si>
  <si>
    <t>死亡抚恤</t>
  </si>
  <si>
    <t>其他优抚支出</t>
  </si>
  <si>
    <t>退役安置</t>
  </si>
  <si>
    <t>军队移交政府的离退休人员安置</t>
  </si>
  <si>
    <t>退役士兵管理教育</t>
  </si>
  <si>
    <t>军队转业干部安置</t>
  </si>
  <si>
    <t>其他退役安置支出</t>
  </si>
  <si>
    <t>社会福利</t>
  </si>
  <si>
    <t>儿童福利</t>
  </si>
  <si>
    <t>老年福利</t>
  </si>
  <si>
    <t>社会福利事业单位</t>
  </si>
  <si>
    <t>养老服务</t>
  </si>
  <si>
    <t>残疾人事业</t>
  </si>
  <si>
    <t>残疾人康复</t>
  </si>
  <si>
    <t>残疾人就业</t>
  </si>
  <si>
    <t>其他残疾人事业支出</t>
  </si>
  <si>
    <t>红十字事业</t>
  </si>
  <si>
    <t>其他红十字事业支出</t>
  </si>
  <si>
    <t>临时救助</t>
  </si>
  <si>
    <t>流浪乞讨人员救助支出</t>
  </si>
  <si>
    <t>财政对基本养老保险基金的补助</t>
  </si>
  <si>
    <t>财政对企业职工基本养老保险基金的补助</t>
  </si>
  <si>
    <t>财政对其他基本养老保险基金的补助</t>
  </si>
  <si>
    <t>退役军人管理事务</t>
  </si>
  <si>
    <t>拥军优属</t>
  </si>
  <si>
    <t>军供保障</t>
  </si>
  <si>
    <t>其他退役军人事务管理支出</t>
  </si>
  <si>
    <t>其他社会保障和就业支出</t>
  </si>
  <si>
    <t>九、卫生健康支出</t>
  </si>
  <si>
    <t>卫生健康管理事务</t>
  </si>
  <si>
    <t>其他卫生健康管理事务支出</t>
  </si>
  <si>
    <t>公立医院</t>
  </si>
  <si>
    <t>综合医院</t>
  </si>
  <si>
    <t>中医（民族）医院</t>
  </si>
  <si>
    <t>精神病医院</t>
  </si>
  <si>
    <t>妇幼保健医院</t>
  </si>
  <si>
    <t>其他专科医院</t>
  </si>
  <si>
    <t>行业医院</t>
  </si>
  <si>
    <t>其他公立医院支出</t>
  </si>
  <si>
    <t>基层医疗卫生机构</t>
  </si>
  <si>
    <t>其他基层医疗卫生机构支出</t>
  </si>
  <si>
    <t>公共卫生</t>
  </si>
  <si>
    <t>疾病预防控制机构</t>
  </si>
  <si>
    <t>卫生监督机构</t>
  </si>
  <si>
    <t>妇幼保健机构</t>
  </si>
  <si>
    <t>精神卫生机构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</si>
  <si>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</si>
  <si>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</si>
  <si>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</si>
  <si>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</si>
  <si>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</si>
  <si>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</si>
  <si>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</si>
  <si>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</si>
  <si>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</si>
  <si>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其他计划生育事务支出</t>
  </si>
  <si>
    <t>行政事业单位医疗</t>
  </si>
  <si>
    <t>行政单位医疗</t>
  </si>
  <si>
    <t>事业单位医疗</t>
  </si>
  <si>
    <t>其他行政事业单位医疗支出</t>
  </si>
  <si>
    <t>财政对基本医疗保险基金的补助</t>
  </si>
  <si>
    <t>财政对其他基本医疗保险基金的补助</t>
  </si>
  <si>
    <t>医疗救助</t>
  </si>
  <si>
    <t>城乡医疗救助</t>
  </si>
  <si>
    <t>优抚对象医疗</t>
  </si>
  <si>
    <t>优抚对象医疗补助</t>
  </si>
  <si>
    <t>医疗保障管理事务</t>
  </si>
  <si>
    <t>医疗保障政策管理</t>
  </si>
  <si>
    <t>医疗保障经办事务</t>
  </si>
  <si>
    <t>其他医疗保障管理事务支出</t>
  </si>
  <si>
    <t>其他卫生健康支出</t>
  </si>
  <si>
    <t>十、节能环保支出</t>
  </si>
  <si>
    <t>环境保护管理事务</t>
  </si>
  <si>
    <t>生态环境保护宣传</t>
  </si>
  <si>
    <t>应对气候变化管理事务</t>
  </si>
  <si>
    <t>其他环境保护管理事务支出</t>
  </si>
  <si>
    <t>环境监测与监察</t>
  </si>
  <si>
    <t>核与辐射安全监督</t>
  </si>
  <si>
    <t>其他环境监测与监察支出</t>
  </si>
  <si>
    <t>污染防治</t>
  </si>
  <si>
    <t>大气</t>
  </si>
  <si>
    <t>水体</t>
  </si>
  <si>
    <t>固体废弃物与化学品</t>
  </si>
  <si>
    <t>土壤</t>
  </si>
  <si>
    <t>其他污染防治支出</t>
  </si>
  <si>
    <t>自然生态保护</t>
  </si>
  <si>
    <t>生态保护</t>
  </si>
  <si>
    <t>自然保护地</t>
  </si>
  <si>
    <t>天然林保护</t>
  </si>
  <si>
    <t>森林管护</t>
  </si>
  <si>
    <t>停伐补助</t>
  </si>
  <si>
    <t>能源节约利用</t>
  </si>
  <si>
    <t>污染减排</t>
  </si>
  <si>
    <t>生态环境监测与信息</t>
  </si>
  <si>
    <t>循环经济</t>
  </si>
  <si>
    <t>能源管理事务</t>
  </si>
  <si>
    <t>能源行业管理</t>
  </si>
  <si>
    <t>能源管理</t>
  </si>
  <si>
    <t>其他能源管理事务支出</t>
  </si>
  <si>
    <t>其他节能环保支出</t>
  </si>
  <si>
    <t>十一、城乡社区支出</t>
  </si>
  <si>
    <t>城乡社区管理事务</t>
  </si>
  <si>
    <t>城管执法</t>
  </si>
  <si>
    <t>工程建设标准规范编制与监管</t>
  </si>
  <si>
    <t>工程建设管理</t>
  </si>
  <si>
    <t>执业资格注册、资质审查</t>
  </si>
  <si>
    <t>其他城乡社区管理事务支出</t>
  </si>
  <si>
    <t>城乡社区规划与管理</t>
  </si>
  <si>
    <t>城乡社区环境卫生</t>
  </si>
  <si>
    <t>建设市场管理与监督</t>
  </si>
  <si>
    <t>其他城乡社区支出</t>
  </si>
  <si>
    <t>十二、农林水支出</t>
  </si>
  <si>
    <t>农业农村</t>
  </si>
  <si>
    <t>科技转化与推广服务</t>
  </si>
  <si>
    <t>病虫害控制</t>
  </si>
  <si>
    <t>农产品质量安全</t>
  </si>
  <si>
    <t>执法监管</t>
  </si>
  <si>
    <t>统计监测与信息服务</t>
  </si>
  <si>
    <t>行业业务管理</t>
  </si>
  <si>
    <t>对外交流与合作</t>
  </si>
  <si>
    <t>防灾救灾</t>
  </si>
  <si>
    <t>农业生产发展</t>
  </si>
  <si>
    <t>农村合作经济</t>
  </si>
  <si>
    <t>农业资源保护修复与利用</t>
  </si>
  <si>
    <t>渔业发展</t>
  </si>
  <si>
    <t>其他农业农村支出</t>
  </si>
  <si>
    <t>林业和草原</t>
  </si>
  <si>
    <t>事业机构</t>
  </si>
  <si>
    <t>森林资源培育</t>
  </si>
  <si>
    <t>技术推广与转化</t>
  </si>
  <si>
    <t>森林资源管理</t>
  </si>
  <si>
    <t>森林生态效益补偿</t>
  </si>
  <si>
    <t>动植物保护</t>
  </si>
  <si>
    <t>湿地保护</t>
  </si>
  <si>
    <t>信息管理</t>
  </si>
  <si>
    <t>林业草原防灾减灾</t>
  </si>
  <si>
    <t>其他林业和草原支出</t>
  </si>
  <si>
    <t>水利</t>
  </si>
  <si>
    <t>水利行业业务管理</t>
  </si>
  <si>
    <t>水利工程建设</t>
  </si>
  <si>
    <t>水利工程运行与维护</t>
  </si>
  <si>
    <t>水资源节约管理与保护</t>
  </si>
  <si>
    <t>水质监测</t>
  </si>
  <si>
    <t>水文测报</t>
  </si>
  <si>
    <t>防汛</t>
  </si>
  <si>
    <t>抗旱</t>
  </si>
  <si>
    <t>水利技术推广</t>
  </si>
  <si>
    <t>江河湖库水系综合整治</t>
  </si>
  <si>
    <t>大中型水库移民后期扶持专项支出</t>
  </si>
  <si>
    <t>水利安全监督</t>
  </si>
  <si>
    <t>其他水利支出</t>
  </si>
  <si>
    <t>巩固脱贫衔接乡村振兴</t>
  </si>
  <si>
    <t>其他巩固脱贫衔接乡村振兴支出</t>
  </si>
  <si>
    <t>普惠金融发展支出</t>
  </si>
  <si>
    <t>农业保险保费补贴</t>
  </si>
  <si>
    <t>其他农林水支出</t>
  </si>
  <si>
    <t>十三、交通运输支出</t>
  </si>
  <si>
    <t>公路水路运输</t>
  </si>
  <si>
    <t>公路建设</t>
  </si>
  <si>
    <t>公路养护</t>
  </si>
  <si>
    <t>交通运输信息化建设</t>
  </si>
  <si>
    <t>公路和运输安全</t>
  </si>
  <si>
    <t>公路还贷专项</t>
  </si>
  <si>
    <t>公路运输管理</t>
  </si>
  <si>
    <t>公路和运输技术标准化建设</t>
  </si>
  <si>
    <t>航道维护</t>
  </si>
  <si>
    <t>内河运输</t>
  </si>
  <si>
    <t>海事管理</t>
  </si>
  <si>
    <t>其他公路水路运输支出</t>
  </si>
  <si>
    <t>铁路运输</t>
  </si>
  <si>
    <t>铁路路网建设</t>
  </si>
  <si>
    <t>铁路安全</t>
  </si>
  <si>
    <t>行业监管</t>
  </si>
  <si>
    <t>其他铁路运输支出</t>
  </si>
  <si>
    <t>民用航空运输</t>
  </si>
  <si>
    <t>机场建设</t>
  </si>
  <si>
    <t>邮政业支出</t>
  </si>
  <si>
    <t>其他邮政业支出</t>
  </si>
  <si>
    <t>车辆购置税支出</t>
  </si>
  <si>
    <t>车辆购置税用于公路等基础设施建设支出</t>
  </si>
  <si>
    <t>车辆购置税其他支出</t>
  </si>
  <si>
    <t>其他交通运输支出</t>
  </si>
  <si>
    <t>十四、资源勘探工业信息等支出</t>
  </si>
  <si>
    <t>资源勘探开发</t>
  </si>
  <si>
    <t>有色金属矿勘探和采选</t>
  </si>
  <si>
    <t>其他资源勘探业支出</t>
  </si>
  <si>
    <t>工业和信息产业监管</t>
  </si>
  <si>
    <t>专用通信</t>
  </si>
  <si>
    <t>无线电及信息通信监管</t>
  </si>
  <si>
    <t>产业发展</t>
  </si>
  <si>
    <t>其他工业和信息产业监管支出</t>
  </si>
  <si>
    <t>国有资产监管</t>
  </si>
  <si>
    <t>其他国有资产监管支出</t>
  </si>
  <si>
    <t>支持中小企业发展和管理支出</t>
  </si>
  <si>
    <t>中小企业发展专项</t>
  </si>
  <si>
    <t>其他支持中小企业发展和管理支出</t>
  </si>
  <si>
    <t>其他资源勘探工业信息等支出</t>
  </si>
  <si>
    <t>技术改造支出</t>
  </si>
  <si>
    <t>十五、商业服务业等支出</t>
  </si>
  <si>
    <t>商业流通事务</t>
  </si>
  <si>
    <t>其他商业流通事务支出</t>
  </si>
  <si>
    <t>涉外发展服务支出</t>
  </si>
  <si>
    <t>其他涉外发展服务支出</t>
  </si>
  <si>
    <t>其他商业服务业等支出</t>
  </si>
  <si>
    <t>十六、金融支出</t>
  </si>
  <si>
    <t>金融部门行政支出</t>
  </si>
  <si>
    <t>金融部门监管支出</t>
  </si>
  <si>
    <t>金融稽查与案件处理</t>
  </si>
  <si>
    <t>金融部门其他监管支出</t>
  </si>
  <si>
    <t>金融发展支出</t>
  </si>
  <si>
    <t>利息费用补贴支出</t>
  </si>
  <si>
    <t>补充资本金</t>
  </si>
  <si>
    <t>其他金融发展支出</t>
  </si>
  <si>
    <t>其他金融支出</t>
  </si>
  <si>
    <t>十七、援助其他地区支出</t>
  </si>
  <si>
    <t>教育</t>
  </si>
  <si>
    <t>卫生健康</t>
  </si>
  <si>
    <t>其他支出</t>
  </si>
  <si>
    <t>十八、自然资源海洋气象等支出</t>
  </si>
  <si>
    <t>自然资源事务</t>
  </si>
  <si>
    <t>自然资源规划及管理</t>
  </si>
  <si>
    <t>自然资源利用与保护</t>
  </si>
  <si>
    <t>自然资源社会公益服务</t>
  </si>
  <si>
    <t>自然资源行业业务管理</t>
  </si>
  <si>
    <t>自然资源调查与确权登记</t>
  </si>
  <si>
    <t>土地资源储备支出</t>
  </si>
  <si>
    <t>地质勘查与矿产资源管理</t>
  </si>
  <si>
    <t>地质勘查基金（周转金）支出</t>
  </si>
  <si>
    <t>海域与海岛管理</t>
  </si>
  <si>
    <t>自然资源国际合作与海洋权益维护</t>
  </si>
  <si>
    <t>海洋战略规划与预警监测</t>
  </si>
  <si>
    <t>基础测绘与地理信息监管</t>
  </si>
  <si>
    <t>其他自然资源事务支出</t>
  </si>
  <si>
    <t>气象事务</t>
  </si>
  <si>
    <t>气象事业机构</t>
  </si>
  <si>
    <t>气象探测</t>
  </si>
  <si>
    <t>气象服务</t>
  </si>
  <si>
    <t>气象装备保障维护</t>
  </si>
  <si>
    <t>气象基础设施建设与维修</t>
  </si>
  <si>
    <t>其他自然资源海洋气象等支出</t>
  </si>
  <si>
    <t>十九、住房保障支出</t>
  </si>
  <si>
    <t>保障性安居工程支出</t>
  </si>
  <si>
    <t>老旧小区改造</t>
  </si>
  <si>
    <t>其他保障性安居工程支出</t>
  </si>
  <si>
    <t>二十、粮油物资储备支出</t>
  </si>
  <si>
    <t>粮油物资事务</t>
  </si>
  <si>
    <t>专项业务活动</t>
  </si>
  <si>
    <t>国家粮油差价补贴</t>
  </si>
  <si>
    <t>粮食风险基金</t>
  </si>
  <si>
    <t>其他粮油物资事务支出</t>
  </si>
  <si>
    <t>粮油储备</t>
  </si>
  <si>
    <t>其他粮油储备支出</t>
  </si>
  <si>
    <t>重要商品储备</t>
  </si>
  <si>
    <t>肉类储备</t>
  </si>
  <si>
    <t>化肥储备</t>
  </si>
  <si>
    <t>医药储备</t>
  </si>
  <si>
    <t>食盐储备</t>
  </si>
  <si>
    <t>应急物资储备</t>
  </si>
  <si>
    <t>其他重要商品储备支出</t>
  </si>
  <si>
    <t>二十一、灾害防治及应急管理支出</t>
  </si>
  <si>
    <t>应急管理事务</t>
  </si>
  <si>
    <t>灾害风险防治</t>
  </si>
  <si>
    <t>安全监管</t>
  </si>
  <si>
    <t>应急救援</t>
  </si>
  <si>
    <t>应急管理</t>
  </si>
  <si>
    <t>其他应急管理支出</t>
  </si>
  <si>
    <t>消防救援事务</t>
  </si>
  <si>
    <t>消防应急救援</t>
  </si>
  <si>
    <t>矿山安全</t>
  </si>
  <si>
    <t>地震事务</t>
  </si>
  <si>
    <t>地震监测</t>
  </si>
  <si>
    <t>地震应急救援</t>
  </si>
  <si>
    <t>其他地震事务支出</t>
  </si>
  <si>
    <t>自然灾害防治</t>
  </si>
  <si>
    <t>地质灾害防治</t>
  </si>
  <si>
    <t>森林草原防灾减灾</t>
  </si>
  <si>
    <t>其他自然灾害防治支出</t>
  </si>
  <si>
    <t>自然灾害救灾及恢复重建支出</t>
  </si>
  <si>
    <t>自然灾害救灾补助</t>
  </si>
  <si>
    <t>其他灾害防治及应急管理支出</t>
  </si>
  <si>
    <t>二十三、债务付息支出</t>
  </si>
  <si>
    <t>地方政府一般债务付息支出</t>
  </si>
  <si>
    <t>地方政府一般债券付息支出</t>
  </si>
  <si>
    <t>地方政府向国际组织借款付息支出</t>
  </si>
  <si>
    <t>二十四、债务发行费用支出</t>
  </si>
  <si>
    <t>地方政府一般债务发行费用支出</t>
  </si>
  <si>
    <t>备注：
        1.国防支出、公共安全支出按国家、省有关规定，属保密事项，本表仅将国防支出编列至类级，公共安全支出非涉密科目编列至款级。
        2.个别科目决算数为负数，主要是预算执行过程中收回资金抵减了当年支出。
        3.部分科目因2022年无相关预算及执行数据，相应不作展示，导致款级科目、项级科目在与上年执行数比较时散总有差异，如成人教育款级科目下仅展示成人高等教育项级科目，两个科目“执行数为上年执行数的%”数据不同。</t>
  </si>
  <si>
    <t>2024年省级一般公共预算收入表</t>
  </si>
  <si>
    <t>2021年预算数</t>
  </si>
  <si>
    <t>2022年预算数</t>
  </si>
  <si>
    <t>2023年预算数</t>
  </si>
  <si>
    <t>收入总计</t>
  </si>
  <si>
    <t>一、一般公共预算收入</t>
  </si>
  <si>
    <t>（一）税收收入</t>
  </si>
  <si>
    <t xml:space="preserve">   增值税收入</t>
  </si>
  <si>
    <t xml:space="preserve">   企业所得税收入</t>
  </si>
  <si>
    <t xml:space="preserve">   个人所得税收入</t>
  </si>
  <si>
    <t xml:space="preserve">   土地增值税等收入</t>
  </si>
  <si>
    <t>（二）非税收入</t>
  </si>
  <si>
    <t xml:space="preserve">   专项收入</t>
  </si>
  <si>
    <t xml:space="preserve">     其中：地方教育附加收入</t>
  </si>
  <si>
    <t xml:space="preserve">              文化事业建设费收入</t>
  </si>
  <si>
    <t xml:space="preserve">              残疾人就业保障金收入</t>
  </si>
  <si>
    <t xml:space="preserve">              森林植被恢复费</t>
  </si>
  <si>
    <t xml:space="preserve">   行政事业性收费收入</t>
  </si>
  <si>
    <t xml:space="preserve">     其中：诉讼费收入</t>
  </si>
  <si>
    <t xml:space="preserve">   罚没收入</t>
  </si>
  <si>
    <t xml:space="preserve">     其中：检察院罚没收入</t>
  </si>
  <si>
    <t xml:space="preserve">        法院罚没收入</t>
  </si>
  <si>
    <t xml:space="preserve">        监察罚没收入</t>
  </si>
  <si>
    <t xml:space="preserve">   国有资源（资产）有偿使用收入</t>
  </si>
  <si>
    <t xml:space="preserve">     其中：海域使用金收入</t>
  </si>
  <si>
    <t>矿产资源专项收入</t>
  </si>
  <si>
    <t>新增建设用地土地有偿使用费收入</t>
  </si>
  <si>
    <t>水资源费收入</t>
  </si>
  <si>
    <t xml:space="preserve">   国有资本经营收入等其他收入</t>
  </si>
  <si>
    <t>二、转移性收入</t>
  </si>
  <si>
    <t>（一）上级补助收入</t>
  </si>
  <si>
    <t>返还性收入</t>
  </si>
  <si>
    <t>一般性转移支付收入</t>
  </si>
  <si>
    <t>专项转移支付收入</t>
  </si>
  <si>
    <t>（二）下级上解收入</t>
  </si>
  <si>
    <t>（三）动用预算稳定调节基金</t>
  </si>
  <si>
    <t>（四）调入资金</t>
  </si>
  <si>
    <t>政府性基金预算调入资金</t>
  </si>
  <si>
    <t>国有资本经营预算调入资金</t>
  </si>
  <si>
    <t>其他调入资金</t>
  </si>
  <si>
    <t>三、地方政府债务收入</t>
  </si>
  <si>
    <t xml:space="preserve">    地方政府新增一般债券收入</t>
  </si>
  <si>
    <t>重点投入</t>
  </si>
  <si>
    <t>一、教育支出</t>
  </si>
  <si>
    <t>一、教育</t>
  </si>
  <si>
    <t xml:space="preserve">      教育管理事务</t>
  </si>
  <si>
    <t xml:space="preserve">    教育管理事务</t>
  </si>
  <si>
    <t xml:space="preserve">  20501-教育管理事务</t>
  </si>
  <si>
    <t xml:space="preserve">      普通教育</t>
  </si>
  <si>
    <t xml:space="preserve">    普通教育</t>
  </si>
  <si>
    <t xml:space="preserve">  20502-普通教育</t>
  </si>
  <si>
    <t xml:space="preserve">            学前教育</t>
  </si>
  <si>
    <t xml:space="preserve">        学前教育</t>
  </si>
  <si>
    <t xml:space="preserve">    2050201-学前教育</t>
  </si>
  <si>
    <t xml:space="preserve">            小学教育</t>
  </si>
  <si>
    <t xml:space="preserve">    2050202-小学教育</t>
  </si>
  <si>
    <t xml:space="preserve">            高中教育</t>
  </si>
  <si>
    <t xml:space="preserve">        高中教育</t>
  </si>
  <si>
    <t xml:space="preserve">    2050204-高中教育</t>
  </si>
  <si>
    <t xml:space="preserve">            高等教育</t>
  </si>
  <si>
    <t xml:space="preserve">        高等教育</t>
  </si>
  <si>
    <t xml:space="preserve">    2050205-高等教育</t>
  </si>
  <si>
    <t xml:space="preserve">            其他普通教育支出</t>
  </si>
  <si>
    <t xml:space="preserve">        其他普通教育支出</t>
  </si>
  <si>
    <t xml:space="preserve">    2050299-其他普通教育支出</t>
  </si>
  <si>
    <t xml:space="preserve">      职业教育</t>
  </si>
  <si>
    <t xml:space="preserve">    职业教育</t>
  </si>
  <si>
    <t xml:space="preserve">  20503-职业教育</t>
  </si>
  <si>
    <t xml:space="preserve">            中等职业教育</t>
  </si>
  <si>
    <t xml:space="preserve">        中专教育</t>
  </si>
  <si>
    <t xml:space="preserve">    2050302-中等职业教育</t>
  </si>
  <si>
    <t xml:space="preserve">            技校教育</t>
  </si>
  <si>
    <t xml:space="preserve">        技校教育</t>
  </si>
  <si>
    <t xml:space="preserve">    2050303-技校教育</t>
  </si>
  <si>
    <t xml:space="preserve">            高等职业教育</t>
  </si>
  <si>
    <t xml:space="preserve">        高等职业教育</t>
  </si>
  <si>
    <t xml:space="preserve">    2050305-高等职业教育</t>
  </si>
  <si>
    <t xml:space="preserve">            其他职业教育支出</t>
  </si>
  <si>
    <t xml:space="preserve">        其他职业教育支出</t>
  </si>
  <si>
    <t xml:space="preserve">    2050399-其他职业教育支出</t>
  </si>
  <si>
    <t xml:space="preserve">      成人教育</t>
  </si>
  <si>
    <t xml:space="preserve">    成人教育</t>
  </si>
  <si>
    <t xml:space="preserve">  20504-成人教育</t>
  </si>
  <si>
    <t xml:space="preserve">            成人高等教育</t>
  </si>
  <si>
    <t xml:space="preserve">        成人高等教育</t>
  </si>
  <si>
    <t xml:space="preserve">    2050403-成人高等教育</t>
  </si>
  <si>
    <t xml:space="preserve">            其他成人教育支出</t>
  </si>
  <si>
    <t xml:space="preserve">        其他成人教育支出</t>
  </si>
  <si>
    <t xml:space="preserve">    2050499-其他成人教育支出</t>
  </si>
  <si>
    <t xml:space="preserve">      广播电视教育</t>
  </si>
  <si>
    <t xml:space="preserve">    广播电视教育</t>
  </si>
  <si>
    <t xml:space="preserve">  20505-广播电视教育</t>
  </si>
  <si>
    <t xml:space="preserve">            广播电视学校</t>
  </si>
  <si>
    <t xml:space="preserve">        广播电视学校</t>
  </si>
  <si>
    <t xml:space="preserve">    2050501-广播电视学校</t>
  </si>
  <si>
    <t xml:space="preserve">      特殊教育</t>
  </si>
  <si>
    <t xml:space="preserve">    特殊教育</t>
  </si>
  <si>
    <t xml:space="preserve">  20507-特殊教育</t>
  </si>
  <si>
    <t xml:space="preserve">            特殊学校教育</t>
  </si>
  <si>
    <t xml:space="preserve">        特殊学校教育</t>
  </si>
  <si>
    <t xml:space="preserve">    2050701-特殊学校教育</t>
  </si>
  <si>
    <t xml:space="preserve">      进修及培训</t>
  </si>
  <si>
    <t xml:space="preserve">  20508-进修及培训</t>
  </si>
  <si>
    <t xml:space="preserve">         教师进修  </t>
  </si>
  <si>
    <t xml:space="preserve">    进修及培训</t>
  </si>
  <si>
    <t xml:space="preserve">    2050801-教师进修</t>
  </si>
  <si>
    <t xml:space="preserve">         干部教育  </t>
  </si>
  <si>
    <t xml:space="preserve">        教师进修</t>
  </si>
  <si>
    <t xml:space="preserve">    2050802-干部教育</t>
  </si>
  <si>
    <t xml:space="preserve">         退役士兵能力提升</t>
  </si>
  <si>
    <t xml:space="preserve">    2050899-其他进修及培训</t>
  </si>
  <si>
    <t xml:space="preserve">    2050804-退役士兵能力提升</t>
  </si>
  <si>
    <t xml:space="preserve">         其他进修及培训 </t>
  </si>
  <si>
    <t xml:space="preserve">        干部教育</t>
  </si>
  <si>
    <t xml:space="preserve">  20599-其他教育支出</t>
  </si>
  <si>
    <t xml:space="preserve">  教育费附加安排的支出</t>
  </si>
  <si>
    <t xml:space="preserve">    2059999-其他教育支出</t>
  </si>
  <si>
    <t xml:space="preserve">  20509-教育费附加安排的支出</t>
  </si>
  <si>
    <t xml:space="preserve">     其他教育支出</t>
  </si>
  <si>
    <t xml:space="preserve">        其他进修及培训</t>
  </si>
  <si>
    <t>2300245-教育共同财政事权转移支付支出</t>
  </si>
  <si>
    <t xml:space="preserve">     教育共同财政事权转移支付支出</t>
  </si>
  <si>
    <t xml:space="preserve">    其他教育支出</t>
  </si>
  <si>
    <t>二、科学技术支出</t>
  </si>
  <si>
    <t xml:space="preserve">    2300245-教育共同财政事权转移支付支出</t>
  </si>
  <si>
    <t xml:space="preserve">    义务教育等转移支付支出</t>
  </si>
  <si>
    <t xml:space="preserve">  20601-科学技术管理事务</t>
  </si>
  <si>
    <t xml:space="preserve">      科学技术管理事务</t>
  </si>
  <si>
    <t>二、科学技术</t>
  </si>
  <si>
    <t xml:space="preserve">    2060101-行政运行</t>
  </si>
  <si>
    <t xml:space="preserve">      基础研究</t>
  </si>
  <si>
    <t xml:space="preserve">    科学技术管理事务</t>
  </si>
  <si>
    <t xml:space="preserve">    2060103-机关服务</t>
  </si>
  <si>
    <t xml:space="preserve">  20602-基础研究</t>
  </si>
  <si>
    <t xml:space="preserve">      其中：自然科学基金</t>
  </si>
  <si>
    <t xml:space="preserve">    基础研究</t>
  </si>
  <si>
    <t xml:space="preserve">    2060199-其他科学技术管理事务支出</t>
  </si>
  <si>
    <t xml:space="preserve">    2060203-自然科学基金</t>
  </si>
  <si>
    <t xml:space="preserve">            实验室及相关设施</t>
  </si>
  <si>
    <t xml:space="preserve">        自然科学基金</t>
  </si>
  <si>
    <t xml:space="preserve">    2060204-实验室及相关设施</t>
  </si>
  <si>
    <t xml:space="preserve">            重大科学工程</t>
  </si>
  <si>
    <t xml:space="preserve">    2060201-机构运行</t>
  </si>
  <si>
    <t xml:space="preserve">    2060205-重大科学工程</t>
  </si>
  <si>
    <t xml:space="preserve">            专项基础科研</t>
  </si>
  <si>
    <t xml:space="preserve">    应用研究</t>
  </si>
  <si>
    <t xml:space="preserve">    2060206-专项基础科研</t>
  </si>
  <si>
    <t xml:space="preserve">            科技人才队伍建设</t>
  </si>
  <si>
    <t xml:space="preserve">    2060208-科技人才队伍建设</t>
  </si>
  <si>
    <t xml:space="preserve">            其他基础研究支出</t>
  </si>
  <si>
    <t xml:space="preserve">        社会公益研究</t>
  </si>
  <si>
    <t xml:space="preserve">    2060299-其他基础研究支出</t>
  </si>
  <si>
    <t xml:space="preserve">      应用研究</t>
  </si>
  <si>
    <t xml:space="preserve">  20603-应用研究</t>
  </si>
  <si>
    <t xml:space="preserve">      其中：其他应用研究支出</t>
  </si>
  <si>
    <t xml:space="preserve">        科技成果转化与扩散</t>
  </si>
  <si>
    <t xml:space="preserve">    2060399-其他应用研究支出</t>
  </si>
  <si>
    <t xml:space="preserve">      技术研究与开发</t>
  </si>
  <si>
    <t xml:space="preserve">        其他技术研究与开发支出</t>
  </si>
  <si>
    <t xml:space="preserve">  20604-技术研究与开发</t>
  </si>
  <si>
    <t xml:space="preserve">      其中：科技成果转化与扩散</t>
  </si>
  <si>
    <t xml:space="preserve">    科技条件与服务</t>
  </si>
  <si>
    <t xml:space="preserve">    2060404-科技成果转化与扩散</t>
  </si>
  <si>
    <t xml:space="preserve">            其他技术研究与开发支出</t>
  </si>
  <si>
    <t xml:space="preserve">        技术创新服务体系</t>
  </si>
  <si>
    <t xml:space="preserve">    2060301-机构运行</t>
  </si>
  <si>
    <t xml:space="preserve">    2060499-其他技术研究与开发支出</t>
  </si>
  <si>
    <t xml:space="preserve">      科技条件与服务</t>
  </si>
  <si>
    <t xml:space="preserve">    社会科学</t>
  </si>
  <si>
    <t xml:space="preserve">    2060302-社会公益研究</t>
  </si>
  <si>
    <t xml:space="preserve">  20605-科技条件与服务</t>
  </si>
  <si>
    <t xml:space="preserve">            技术创新服务体系</t>
  </si>
  <si>
    <t xml:space="preserve">        社会科学研究机构</t>
  </si>
  <si>
    <t xml:space="preserve">    2060502-技术创新服务体系</t>
  </si>
  <si>
    <t xml:space="preserve">    2060599-其他科技条件与服务支出</t>
  </si>
  <si>
    <t xml:space="preserve">      社会科学</t>
  </si>
  <si>
    <t xml:space="preserve">        社会科学研究</t>
  </si>
  <si>
    <t xml:space="preserve">    2060401-机构运行</t>
  </si>
  <si>
    <t xml:space="preserve">  20606-社会科学</t>
  </si>
  <si>
    <t xml:space="preserve">            社会科学研究机构</t>
  </si>
  <si>
    <t xml:space="preserve">        其他社会科学支出</t>
  </si>
  <si>
    <t xml:space="preserve">    2060601-社会科学研究机构</t>
  </si>
  <si>
    <t xml:space="preserve">            社会科学研究</t>
  </si>
  <si>
    <t xml:space="preserve">    科学技术普及</t>
  </si>
  <si>
    <t xml:space="preserve">    2060602-社会科学研究</t>
  </si>
  <si>
    <t xml:space="preserve">            其他社会科学支出</t>
  </si>
  <si>
    <t xml:space="preserve">        科技馆站</t>
  </si>
  <si>
    <t xml:space="preserve">    2060699-其他社会科学支出</t>
  </si>
  <si>
    <t xml:space="preserve">      科学技术普及</t>
  </si>
  <si>
    <t xml:space="preserve">  20607-科学技术普及</t>
  </si>
  <si>
    <t xml:space="preserve">      其中：科普活动</t>
  </si>
  <si>
    <t xml:space="preserve">        其他科学技术普及支出</t>
  </si>
  <si>
    <t xml:space="preserve">    2060702-科普活动</t>
  </si>
  <si>
    <t xml:space="preserve">            青少年科技活动</t>
  </si>
  <si>
    <t xml:space="preserve">    科技交流与合作</t>
  </si>
  <si>
    <t xml:space="preserve">    2060703-青少年科技活动</t>
  </si>
  <si>
    <t xml:space="preserve">            科技馆站</t>
  </si>
  <si>
    <t xml:space="preserve">        其他科技交流与合作支出</t>
  </si>
  <si>
    <t xml:space="preserve">    2060705-科技馆站</t>
  </si>
  <si>
    <t xml:space="preserve">            其他科学技术普及支出</t>
  </si>
  <si>
    <t xml:space="preserve">    其他科学技术支出</t>
  </si>
  <si>
    <t xml:space="preserve">    2060799-其他科学技术普及支出</t>
  </si>
  <si>
    <t xml:space="preserve">      科技交流与合作</t>
  </si>
  <si>
    <t>三、社会保障和就业</t>
  </si>
  <si>
    <t xml:space="preserve">  20608-科技交流与合作</t>
  </si>
  <si>
    <t xml:space="preserve">            其他科技交流与合作支出</t>
  </si>
  <si>
    <t xml:space="preserve">    人力资源和社会保障管理事务</t>
  </si>
  <si>
    <t xml:space="preserve">    2060701-机构运行</t>
  </si>
  <si>
    <t xml:space="preserve">    2060801-国际交流与合作</t>
  </si>
  <si>
    <t xml:space="preserve">      科技重大项目</t>
  </si>
  <si>
    <t xml:space="preserve">  20609-科技重大项目</t>
  </si>
  <si>
    <t xml:space="preserve">            重点研发计划</t>
  </si>
  <si>
    <t xml:space="preserve">    2060902-重点研发计划</t>
  </si>
  <si>
    <t xml:space="preserve">            其他科技重大项目</t>
  </si>
  <si>
    <t xml:space="preserve">    2060999-其他科技重大项目</t>
  </si>
  <si>
    <t xml:space="preserve">      其他科学技术支出</t>
  </si>
  <si>
    <t xml:space="preserve">  20699-其他科学技术支出</t>
  </si>
  <si>
    <t xml:space="preserve">            科技奖励</t>
  </si>
  <si>
    <t xml:space="preserve">    2069901-科技奖励</t>
  </si>
  <si>
    <t xml:space="preserve">            其他科学技术支出</t>
  </si>
  <si>
    <t xml:space="preserve">    2060802-重大科技合作项目</t>
  </si>
  <si>
    <t xml:space="preserve">    2069999-其他科学技术支出</t>
  </si>
  <si>
    <t xml:space="preserve">      科学技术共同财政事权转移支付支出</t>
  </si>
  <si>
    <t xml:space="preserve">    2060899-其他科技交流与合作支出</t>
  </si>
  <si>
    <t xml:space="preserve">    2300246-科学技术共同财政事权转移支付支出</t>
  </si>
  <si>
    <t>三、文化旅游体育与传媒支出</t>
  </si>
  <si>
    <t xml:space="preserve">      文化和旅游</t>
  </si>
  <si>
    <t xml:space="preserve">  20701-文化和旅游</t>
  </si>
  <si>
    <t xml:space="preserve">      其中：图书馆</t>
  </si>
  <si>
    <t xml:space="preserve">    2070104-图书馆</t>
  </si>
  <si>
    <t xml:space="preserve">            文化展示及纪念机构</t>
  </si>
  <si>
    <t xml:space="preserve">        其他人力资源和社会保障管理事务支出</t>
  </si>
  <si>
    <t xml:space="preserve">    2070105-文化展示及纪念机构</t>
  </si>
  <si>
    <t xml:space="preserve">            艺术表演场所</t>
  </si>
  <si>
    <t xml:space="preserve">    民政管理事务</t>
  </si>
  <si>
    <t xml:space="preserve">    2070106-艺术表演场所</t>
  </si>
  <si>
    <t xml:space="preserve">            艺术表演团体</t>
  </si>
  <si>
    <t xml:space="preserve">        拥军优属</t>
  </si>
  <si>
    <t xml:space="preserve">    2070107-艺术表演团体</t>
  </si>
  <si>
    <t xml:space="preserve">            群众文化</t>
  </si>
  <si>
    <t xml:space="preserve">        民间组织管理</t>
  </si>
  <si>
    <t xml:space="preserve">    2070109-群众文化</t>
  </si>
  <si>
    <t xml:space="preserve">            文化和旅游交流与合作</t>
  </si>
  <si>
    <t xml:space="preserve">        行政区划和地名管理</t>
  </si>
  <si>
    <t xml:space="preserve">    2070110-文化和旅游交流与合作</t>
  </si>
  <si>
    <t xml:space="preserve">            文化创作与保护</t>
  </si>
  <si>
    <t xml:space="preserve">        其他民政管理事务支出</t>
  </si>
  <si>
    <t xml:space="preserve">    2070111-文化创作与保护</t>
  </si>
  <si>
    <t xml:space="preserve">            文化和旅游市场管理</t>
  </si>
  <si>
    <t xml:space="preserve">    财政对社会保险基金的补助</t>
  </si>
  <si>
    <t xml:space="preserve">    2070101-行政运行</t>
  </si>
  <si>
    <t xml:space="preserve">    2070112-文化和旅游市场管理</t>
  </si>
  <si>
    <t xml:space="preserve">            文化和旅游管理事务</t>
  </si>
  <si>
    <t xml:space="preserve">        财政对基本养老保险基金的补助</t>
  </si>
  <si>
    <t xml:space="preserve">    2070102-一般行政管理事务</t>
  </si>
  <si>
    <t xml:space="preserve">    2070114-文化和旅游管理事务</t>
  </si>
  <si>
    <t xml:space="preserve">            其他文化和旅游支出</t>
  </si>
  <si>
    <t xml:space="preserve">    2070103-机关服务</t>
  </si>
  <si>
    <t xml:space="preserve">    2070199-其他文化和旅游支出</t>
  </si>
  <si>
    <t xml:space="preserve">       文物</t>
  </si>
  <si>
    <t xml:space="preserve">  20702-文物</t>
  </si>
  <si>
    <t xml:space="preserve">       其中：文物保护</t>
  </si>
  <si>
    <t xml:space="preserve">    2070204-文物保护</t>
  </si>
  <si>
    <t xml:space="preserve">            博物馆</t>
  </si>
  <si>
    <t xml:space="preserve">    行政事业单位离退休</t>
  </si>
  <si>
    <t xml:space="preserve">    2070205-博物馆</t>
  </si>
  <si>
    <t xml:space="preserve">            其他文物支出</t>
  </si>
  <si>
    <t xml:space="preserve">        归口管理的行政单位离退休</t>
  </si>
  <si>
    <t xml:space="preserve">    2070299-其他文物支出</t>
  </si>
  <si>
    <t xml:space="preserve">       体育</t>
  </si>
  <si>
    <t xml:space="preserve">  20703-体育</t>
  </si>
  <si>
    <t xml:space="preserve">       其中：运动项目管理</t>
  </si>
  <si>
    <t xml:space="preserve">        其他行政事业单位离退休支出</t>
  </si>
  <si>
    <t xml:space="preserve">    2070304-运动项目管理</t>
  </si>
  <si>
    <t xml:space="preserve">            体育竞赛</t>
  </si>
  <si>
    <t xml:space="preserve">    企业改革补助</t>
  </si>
  <si>
    <t xml:space="preserve">    2070305-体育竞赛</t>
  </si>
  <si>
    <t xml:space="preserve">            体育训练</t>
  </si>
  <si>
    <t xml:space="preserve">        其他企业改革发展补助</t>
  </si>
  <si>
    <t xml:space="preserve">    2070306-体育训练</t>
  </si>
  <si>
    <t xml:space="preserve">            体育场馆</t>
  </si>
  <si>
    <t xml:space="preserve">    就业补助</t>
  </si>
  <si>
    <t xml:space="preserve">    2070307-体育场馆</t>
  </si>
  <si>
    <t xml:space="preserve">            群众体育</t>
  </si>
  <si>
    <t xml:space="preserve">        扶持公共就业服务</t>
  </si>
  <si>
    <t xml:space="preserve">    2070308-群众体育</t>
  </si>
  <si>
    <t xml:space="preserve">            体育交流与合作</t>
  </si>
  <si>
    <t xml:space="preserve">        其他就业补助支出</t>
  </si>
  <si>
    <t xml:space="preserve">    2070309-体育交流与合作</t>
  </si>
  <si>
    <t xml:space="preserve">            其他体育支出</t>
  </si>
  <si>
    <t xml:space="preserve">    抚恤</t>
  </si>
  <si>
    <t xml:space="preserve">    2070201-行政运行</t>
  </si>
  <si>
    <t xml:space="preserve">    2070399-其他体育支出</t>
  </si>
  <si>
    <t xml:space="preserve">      新闻出版电影</t>
  </si>
  <si>
    <t xml:space="preserve">        其他优抚支出</t>
  </si>
  <si>
    <t xml:space="preserve">  20706-新闻出版电影</t>
  </si>
  <si>
    <t xml:space="preserve">      其中：出版发行</t>
  </si>
  <si>
    <t xml:space="preserve">    退役安置</t>
  </si>
  <si>
    <t xml:space="preserve">    2070605-出版发行</t>
  </si>
  <si>
    <t xml:space="preserve">            其他新闻出版电影支出</t>
  </si>
  <si>
    <t xml:space="preserve">        退役士兵安置</t>
  </si>
  <si>
    <t xml:space="preserve">    2070699-其他新闻出版电影支出</t>
  </si>
  <si>
    <t xml:space="preserve">      广播电视</t>
  </si>
  <si>
    <t xml:space="preserve">    社会福利</t>
  </si>
  <si>
    <t xml:space="preserve">  20708-广播电视</t>
  </si>
  <si>
    <t xml:space="preserve">      其中：其他广播电视支出</t>
  </si>
  <si>
    <t xml:space="preserve">        儿童福利</t>
  </si>
  <si>
    <t xml:space="preserve">    2070301-行政运行</t>
  </si>
  <si>
    <t xml:space="preserve">    2070899-其他广播电视支出</t>
  </si>
  <si>
    <t xml:space="preserve">      其他文化旅游体育与传媒支出</t>
  </si>
  <si>
    <t xml:space="preserve">        其他社会福利支出</t>
  </si>
  <si>
    <t xml:space="preserve">  20799-其他文化旅游体育与传媒支出</t>
  </si>
  <si>
    <t xml:space="preserve">            宣传文化发展专项支出</t>
  </si>
  <si>
    <t xml:space="preserve">    残疾人事业</t>
  </si>
  <si>
    <t xml:space="preserve">    2079902-宣传文化发展专项支出</t>
  </si>
  <si>
    <t xml:space="preserve">            文化产业发展专项支出</t>
  </si>
  <si>
    <t xml:space="preserve">        行政运行（残疾人事业）</t>
  </si>
  <si>
    <t xml:space="preserve">    2079903-文化产业发展专项支出</t>
  </si>
  <si>
    <t xml:space="preserve">            其他文化旅游体育与传媒支出</t>
  </si>
  <si>
    <t xml:space="preserve">        残疾人康复</t>
  </si>
  <si>
    <t xml:space="preserve">    2079999-其他文化旅游体育与传媒支出</t>
  </si>
  <si>
    <t xml:space="preserve">      文化旅游体育与传媒共同财政事权转移支付支出</t>
  </si>
  <si>
    <t xml:space="preserve">        其他残疾人事业支出</t>
  </si>
  <si>
    <t xml:space="preserve">    2300247-文化旅游体育与传媒共同财政事权转移支付支出</t>
  </si>
  <si>
    <t>四、社会保障和就业支出</t>
  </si>
  <si>
    <t xml:space="preserve">    自然灾害生活救助</t>
  </si>
  <si>
    <t xml:space="preserve">      人力资源和社会保障管理事务</t>
  </si>
  <si>
    <t xml:space="preserve">        其他社会保障和就业支出</t>
  </si>
  <si>
    <t xml:space="preserve">    2070601-行政运行</t>
  </si>
  <si>
    <t xml:space="preserve">  20801-人力资源和社会保障管理事务</t>
  </si>
  <si>
    <t xml:space="preserve">      其中：就业管理事务</t>
  </si>
  <si>
    <t xml:space="preserve">    基本养老保险和低保等转移支付支出</t>
  </si>
  <si>
    <t xml:space="preserve">    2080106-就业管理事务</t>
  </si>
  <si>
    <t xml:space="preserve">            信息化建设</t>
  </si>
  <si>
    <t>四、医疗卫生</t>
  </si>
  <si>
    <t xml:space="preserve">    2080108-信息化建设</t>
  </si>
  <si>
    <t xml:space="preserve">            社会保险经办机构</t>
  </si>
  <si>
    <t xml:space="preserve">    医疗卫生与计划生育管理事务</t>
  </si>
  <si>
    <t xml:space="preserve">    2080109-社会保险经办机构</t>
  </si>
  <si>
    <t xml:space="preserve">            公共就业服务和职业技能鉴定机构</t>
  </si>
  <si>
    <t xml:space="preserve">        行政运行（医疗卫生管理事务）</t>
  </si>
  <si>
    <t xml:space="preserve">    2070801-行政运行</t>
  </si>
  <si>
    <t xml:space="preserve">    2080111-公共就业服务和职业技能鉴定机构</t>
  </si>
  <si>
    <t xml:space="preserve">            其他人力资源和社会保障管理事务支出</t>
  </si>
  <si>
    <t xml:space="preserve">        一般行政管理事务（医疗卫生管理事务）</t>
  </si>
  <si>
    <t xml:space="preserve">    2070806-监测监管</t>
  </si>
  <si>
    <t xml:space="preserve">    2080199-其他人力资源和社会保障管理事务支出</t>
  </si>
  <si>
    <t xml:space="preserve">      民政管理事务</t>
  </si>
  <si>
    <t xml:space="preserve">        其他医疗卫生与计划生育管理事务支出</t>
  </si>
  <si>
    <t xml:space="preserve">    2070807-传输发射</t>
  </si>
  <si>
    <t xml:space="preserve">  20802-民政管理事务</t>
  </si>
  <si>
    <t xml:space="preserve">      其中：社会组织管理</t>
  </si>
  <si>
    <t xml:space="preserve">    公立医院</t>
  </si>
  <si>
    <t xml:space="preserve">    2070808-广播电视事务</t>
  </si>
  <si>
    <t xml:space="preserve">    2080206-社会组织管理</t>
  </si>
  <si>
    <t xml:space="preserve">            行政区划和地名管理</t>
  </si>
  <si>
    <t xml:space="preserve">        综合医院</t>
  </si>
  <si>
    <t xml:space="preserve">    2080207-行政区划和地名管理</t>
  </si>
  <si>
    <t xml:space="preserve">            基层政权建设和社区治理</t>
  </si>
  <si>
    <t xml:space="preserve">        中医（民族）医院</t>
  </si>
  <si>
    <t xml:space="preserve">    2080208-基层政权建设和社区治理</t>
  </si>
  <si>
    <t xml:space="preserve">            其他民政管理事务支出</t>
  </si>
  <si>
    <t xml:space="preserve">        行业医院</t>
  </si>
  <si>
    <t xml:space="preserve">    2080299-其他民政管理事务支出</t>
  </si>
  <si>
    <t xml:space="preserve">      行政事业单位养老支出</t>
  </si>
  <si>
    <t xml:space="preserve">        其他公立医院支出</t>
  </si>
  <si>
    <t xml:space="preserve">  20805-行政事业单位养老支出</t>
  </si>
  <si>
    <t xml:space="preserve">            行政单位离退休</t>
  </si>
  <si>
    <t xml:space="preserve">    基层医疗卫生机构</t>
  </si>
  <si>
    <t xml:space="preserve">    2080501-行政单位离退休</t>
  </si>
  <si>
    <t xml:space="preserve">            事业单位离退休</t>
  </si>
  <si>
    <t xml:space="preserve">        乡镇卫生院</t>
  </si>
  <si>
    <t>2300247-文化旅游体育与传媒共同财政事权转移支付支出</t>
  </si>
  <si>
    <t xml:space="preserve">    2080502-事业单位离退休</t>
  </si>
  <si>
    <t xml:space="preserve">            离退休人员管理机构</t>
  </si>
  <si>
    <t xml:space="preserve">        其他基层医疗卫生机构支出</t>
  </si>
  <si>
    <t xml:space="preserve">    2080503-离退休人员管理机构</t>
  </si>
  <si>
    <t xml:space="preserve">            机关事业单位基本养老保险缴费支出</t>
  </si>
  <si>
    <t xml:space="preserve">    公共卫生</t>
  </si>
  <si>
    <t xml:space="preserve">    2080505-机关事业单位基本养老保险缴费支出</t>
  </si>
  <si>
    <t xml:space="preserve">            机关事业单位职业年金缴费支出</t>
  </si>
  <si>
    <t xml:space="preserve">        疾病预防控制机构</t>
  </si>
  <si>
    <t xml:space="preserve">    2080101-行政运行</t>
  </si>
  <si>
    <t xml:space="preserve">    2080506-机关事业单位职业年金缴费支出</t>
  </si>
  <si>
    <t xml:space="preserve">            对机关事业单位基本养老保险基金的补助</t>
  </si>
  <si>
    <t xml:space="preserve">        基本公共卫生服务</t>
  </si>
  <si>
    <t xml:space="preserve">    2080102-一般行政管理事务</t>
  </si>
  <si>
    <t xml:space="preserve">    2080507-对机关事业单位基本养老保险基金的补助</t>
  </si>
  <si>
    <t xml:space="preserve">            其他行政事业单位养老支出</t>
  </si>
  <si>
    <t xml:space="preserve">        重大公共卫生专项</t>
  </si>
  <si>
    <t xml:space="preserve">    2080599-其他行政事业单位养老支出</t>
  </si>
  <si>
    <t xml:space="preserve">      企业改革补助</t>
  </si>
  <si>
    <t xml:space="preserve">        其他公共卫生支出</t>
  </si>
  <si>
    <t xml:space="preserve">  20806-企业改革补助</t>
  </si>
  <si>
    <t xml:space="preserve">       企业关闭破产补助</t>
  </si>
  <si>
    <t xml:space="preserve">    医疗保障</t>
  </si>
  <si>
    <t xml:space="preserve">    2080601-企业关闭破产补助</t>
  </si>
  <si>
    <t xml:space="preserve">       其他企业改革发展补助</t>
  </si>
  <si>
    <t xml:space="preserve">        行政单位医疗</t>
  </si>
  <si>
    <t xml:space="preserve">    2080150-事业运行</t>
  </si>
  <si>
    <t xml:space="preserve">    2080699-其他企业改革发展补助</t>
  </si>
  <si>
    <t xml:space="preserve">      就业补助</t>
  </si>
  <si>
    <t xml:space="preserve">        事业单位医疗</t>
  </si>
  <si>
    <t xml:space="preserve">  20807-就业补助</t>
  </si>
  <si>
    <t xml:space="preserve">            就业创业服务补贴</t>
  </si>
  <si>
    <t xml:space="preserve">        优抚对象医疗补助</t>
  </si>
  <si>
    <t xml:space="preserve">    2080701-就业创业服务补贴</t>
  </si>
  <si>
    <t xml:space="preserve">            社会保险补贴</t>
  </si>
  <si>
    <t xml:space="preserve">        其他医疗保障支出</t>
  </si>
  <si>
    <t xml:space="preserve">    2080201-行政运行</t>
  </si>
  <si>
    <t xml:space="preserve">    2080704-社会保险补贴</t>
  </si>
  <si>
    <t xml:space="preserve">            其他就业补助支出 </t>
  </si>
  <si>
    <t xml:space="preserve">    中医药</t>
  </si>
  <si>
    <t xml:space="preserve">    2080202-一般行政管理事务</t>
  </si>
  <si>
    <t xml:space="preserve">    2080799-其他就业补助支出</t>
  </si>
  <si>
    <t xml:space="preserve">      抚恤</t>
  </si>
  <si>
    <t xml:space="preserve">        中医（民族医）药专项</t>
  </si>
  <si>
    <t xml:space="preserve">    2080203-机关服务</t>
  </si>
  <si>
    <t xml:space="preserve">  20808-抚恤</t>
  </si>
  <si>
    <t xml:space="preserve">            优抚事业单位支出</t>
  </si>
  <si>
    <t xml:space="preserve">        其他中医药支出</t>
  </si>
  <si>
    <t xml:space="preserve">    2080804-优抚事业单位支出</t>
  </si>
  <si>
    <t xml:space="preserve">            其他优抚支出</t>
  </si>
  <si>
    <t xml:space="preserve">    计划生育事务</t>
  </si>
  <si>
    <t xml:space="preserve">    2080899-其他优抚支出</t>
  </si>
  <si>
    <t xml:space="preserve">      退役安置</t>
  </si>
  <si>
    <t xml:space="preserve">        计划生育机构</t>
  </si>
  <si>
    <t xml:space="preserve">  20809-退役安置</t>
  </si>
  <si>
    <t xml:space="preserve">            退役士兵管理教育</t>
  </si>
  <si>
    <t xml:space="preserve">        计划生育服务</t>
  </si>
  <si>
    <t xml:space="preserve">    2080904-退役士兵管理教育</t>
  </si>
  <si>
    <t xml:space="preserve">            军队转业干部安置</t>
  </si>
  <si>
    <t xml:space="preserve">        其他计划生育事务支出</t>
  </si>
  <si>
    <t xml:space="preserve">    2080905-军队转业干部安置</t>
  </si>
  <si>
    <t xml:space="preserve">            其他退役安置支出</t>
  </si>
  <si>
    <t xml:space="preserve">    食品和药品监督管理事务</t>
  </si>
  <si>
    <t xml:space="preserve">    2080999-其他退役安置支出</t>
  </si>
  <si>
    <t xml:space="preserve">      社会福利</t>
  </si>
  <si>
    <t xml:space="preserve">        行政运行（食品和药品监督管理事务）</t>
  </si>
  <si>
    <t xml:space="preserve">  20810-社会福利</t>
  </si>
  <si>
    <t xml:space="preserve">            社会福利事业单位</t>
  </si>
  <si>
    <t xml:space="preserve">        药品事务</t>
  </si>
  <si>
    <t xml:space="preserve">    2081005-社会福利事业单位</t>
  </si>
  <si>
    <t xml:space="preserve">            养老服务</t>
  </si>
  <si>
    <t xml:space="preserve">        食品安全事务</t>
  </si>
  <si>
    <t xml:space="preserve">    2081006-养老服务</t>
  </si>
  <si>
    <t xml:space="preserve">      残疾人事业</t>
  </si>
  <si>
    <t xml:space="preserve">        其他食品和药品监督管理事务支出</t>
  </si>
  <si>
    <t xml:space="preserve">  20811-残疾人事业</t>
  </si>
  <si>
    <t xml:space="preserve">      其中：残疾人康复</t>
  </si>
  <si>
    <t xml:space="preserve">    其他医疗卫生与计划生育支出</t>
  </si>
  <si>
    <t xml:space="preserve">    2080508-对机关事业单位职业年金的补助</t>
  </si>
  <si>
    <t xml:space="preserve">    2081104-残疾人康复</t>
  </si>
  <si>
    <t xml:space="preserve">            残疾人就业和扶贫</t>
  </si>
  <si>
    <t xml:space="preserve">        其他医疗卫生与计划生育支出</t>
  </si>
  <si>
    <t xml:space="preserve">    2081105-残疾人就业和扶贫</t>
  </si>
  <si>
    <t xml:space="preserve">            其他残疾人事业支出</t>
  </si>
  <si>
    <t xml:space="preserve">    新型农村合作医疗等转移支付支出</t>
  </si>
  <si>
    <t xml:space="preserve">    2081199-其他残疾人事业支出</t>
  </si>
  <si>
    <t xml:space="preserve">      红十字事业</t>
  </si>
  <si>
    <t>五、节能环保</t>
  </si>
  <si>
    <t xml:space="preserve">  20816-红十字事业</t>
  </si>
  <si>
    <t xml:space="preserve">      其中：其他红十字事业支出</t>
  </si>
  <si>
    <t xml:space="preserve">    环境保护管理事务</t>
  </si>
  <si>
    <t xml:space="preserve">    2081699-其他红十字事业支出</t>
  </si>
  <si>
    <t xml:space="preserve">      临时救助</t>
  </si>
  <si>
    <t xml:space="preserve">        行政运行（环境保护管理事务）</t>
  </si>
  <si>
    <t xml:space="preserve">  20820-临时救助</t>
  </si>
  <si>
    <t xml:space="preserve">           流浪乞讨人员救助支出</t>
  </si>
  <si>
    <t xml:space="preserve">    环境监测与监察</t>
  </si>
  <si>
    <t xml:space="preserve">    2082002-流浪乞讨人员救助支出</t>
  </si>
  <si>
    <t xml:space="preserve">      财政对基本养老保险基金的补助</t>
  </si>
  <si>
    <t xml:space="preserve">        其他环境监测与监察支出</t>
  </si>
  <si>
    <t xml:space="preserve">  20826-财政对基本养老保险基金的补助</t>
  </si>
  <si>
    <t xml:space="preserve">            财政对企业职工基本养老保险基金的补助</t>
  </si>
  <si>
    <t xml:space="preserve">    污染防治</t>
  </si>
  <si>
    <t xml:space="preserve">    2082601-财政对企业职工基本养老保险基金的补助</t>
  </si>
  <si>
    <t xml:space="preserve">      退役军人管理事务</t>
  </si>
  <si>
    <t xml:space="preserve">        水体</t>
  </si>
  <si>
    <t xml:space="preserve">  20828-退役军人管理事务</t>
  </si>
  <si>
    <t xml:space="preserve">      其中：拥军优属</t>
  </si>
  <si>
    <t xml:space="preserve">        固体废弃物与化学品</t>
  </si>
  <si>
    <t xml:space="preserve">    2080902-军队移交政府的离退休人员安置</t>
  </si>
  <si>
    <t xml:space="preserve">    2082804-拥军优属</t>
  </si>
  <si>
    <t xml:space="preserve">            其他退役军人事务管理支出</t>
  </si>
  <si>
    <t xml:space="preserve">        其他污染防治支出</t>
  </si>
  <si>
    <t xml:space="preserve">    2082899-其他退役军人事务管理支出</t>
  </si>
  <si>
    <t xml:space="preserve">      其他社会保障和就业支出</t>
  </si>
  <si>
    <t xml:space="preserve">    自然生态保护</t>
  </si>
  <si>
    <t xml:space="preserve">  20899-其他社会保障和就业支出</t>
  </si>
  <si>
    <t xml:space="preserve">            其他社会保障和就业支出</t>
  </si>
  <si>
    <t xml:space="preserve">        农村环境保护</t>
  </si>
  <si>
    <t xml:space="preserve">    2089999-其他社会保障和就业支出</t>
  </si>
  <si>
    <t xml:space="preserve">      社会保障和就业共同财政事权转移支付支出</t>
  </si>
  <si>
    <t xml:space="preserve">    能源节约利用</t>
  </si>
  <si>
    <t xml:space="preserve">    2300248-社会保障和就业共同财政事权转移支付支出</t>
  </si>
  <si>
    <t>五、卫生健康支出</t>
  </si>
  <si>
    <t xml:space="preserve">        能源节约利用</t>
  </si>
  <si>
    <t xml:space="preserve">    2081002-老年福利</t>
  </si>
  <si>
    <t xml:space="preserve">      卫生健康管理事务</t>
  </si>
  <si>
    <t xml:space="preserve">    污染减排</t>
  </si>
  <si>
    <t xml:space="preserve">  21001-卫生健康管理事务</t>
  </si>
  <si>
    <t xml:space="preserve">      公立医院</t>
  </si>
  <si>
    <t xml:space="preserve">        环境监测与信息</t>
  </si>
  <si>
    <t xml:space="preserve">  21002-公立医院</t>
  </si>
  <si>
    <t xml:space="preserve">            综合医院</t>
  </si>
  <si>
    <t xml:space="preserve">        减排专项支出</t>
  </si>
  <si>
    <t xml:space="preserve">    2100201-综合医院</t>
  </si>
  <si>
    <t xml:space="preserve">            中医（民族）医院</t>
  </si>
  <si>
    <t xml:space="preserve">        其他污染减排支出</t>
  </si>
  <si>
    <t xml:space="preserve">    2081101-行政运行</t>
  </si>
  <si>
    <t xml:space="preserve">    2100202-中医(民族)医院</t>
  </si>
  <si>
    <t xml:space="preserve">            传染病医院</t>
  </si>
  <si>
    <t xml:space="preserve">    能源管理事务</t>
  </si>
  <si>
    <t xml:space="preserve">    2100203-传染病医院</t>
  </si>
  <si>
    <t xml:space="preserve">            职业病防治医院</t>
  </si>
  <si>
    <t xml:space="preserve">        一般行政管理事务（能源管理事务）</t>
  </si>
  <si>
    <t xml:space="preserve">    2081105-残疾人就业</t>
  </si>
  <si>
    <t xml:space="preserve">    2100204-职业病防治医院</t>
  </si>
  <si>
    <t xml:space="preserve">            精神病医院</t>
  </si>
  <si>
    <t xml:space="preserve">        其他能源管理事务支出</t>
  </si>
  <si>
    <t xml:space="preserve">    2100205-精神病医院</t>
  </si>
  <si>
    <t xml:space="preserve">            妇幼保健医院</t>
  </si>
  <si>
    <t xml:space="preserve">    其他节能环保支出</t>
  </si>
  <si>
    <t xml:space="preserve">    2100206-妇幼保健医院</t>
  </si>
  <si>
    <t xml:space="preserve">            其他专科医院</t>
  </si>
  <si>
    <t>六、农林水</t>
  </si>
  <si>
    <t xml:space="preserve">    2081601-行政运行</t>
  </si>
  <si>
    <t xml:space="preserve">    2100208-其他专科医院</t>
  </si>
  <si>
    <t xml:space="preserve">            行业医院</t>
  </si>
  <si>
    <t xml:space="preserve">    农业（农林水支出）</t>
  </si>
  <si>
    <t xml:space="preserve">    2100210-行业医院</t>
  </si>
  <si>
    <t xml:space="preserve">            其他公立医院支出</t>
  </si>
  <si>
    <t xml:space="preserve">        行政运行（农业）</t>
  </si>
  <si>
    <t xml:space="preserve">    2100299-其他公立医院支出</t>
  </si>
  <si>
    <t xml:space="preserve">      基层医疗卫生机构</t>
  </si>
  <si>
    <t xml:space="preserve">        一般行政管理事务（农业）</t>
  </si>
  <si>
    <t xml:space="preserve">  21003-基层医疗卫生机构</t>
  </si>
  <si>
    <t xml:space="preserve">            乡镇卫生院</t>
  </si>
  <si>
    <t xml:space="preserve">        事业运行（农业）</t>
  </si>
  <si>
    <t xml:space="preserve">    2100302-乡镇卫生院</t>
  </si>
  <si>
    <t xml:space="preserve">            其他基层医疗卫生机构支出</t>
  </si>
  <si>
    <t xml:space="preserve">        科技转化与推广服务</t>
  </si>
  <si>
    <t xml:space="preserve">    2100399-其他基层医疗卫生机构支出</t>
  </si>
  <si>
    <t xml:space="preserve">      公共卫生</t>
  </si>
  <si>
    <t xml:space="preserve">        病虫害控制</t>
  </si>
  <si>
    <t xml:space="preserve">    2082699-财政对其他基本养老保险基金的补助</t>
  </si>
  <si>
    <t xml:space="preserve">  21004-公共卫生</t>
  </si>
  <si>
    <t xml:space="preserve">            疾病预防控制机构</t>
  </si>
  <si>
    <t xml:space="preserve">        农产品质量安全</t>
  </si>
  <si>
    <t xml:space="preserve">    2100401-疾病预防控制机构</t>
  </si>
  <si>
    <t xml:space="preserve">            卫生监督机构</t>
  </si>
  <si>
    <t xml:space="preserve">    2082801-行政运行</t>
  </si>
  <si>
    <t xml:space="preserve">    2100402-卫生监督机构</t>
  </si>
  <si>
    <t xml:space="preserve">            妇幼保健机构</t>
  </si>
  <si>
    <t xml:space="preserve">        执法监管</t>
  </si>
  <si>
    <t xml:space="preserve">    2082802-一般行政管理事务</t>
  </si>
  <si>
    <t xml:space="preserve">    2100403-妇幼保健机构</t>
  </si>
  <si>
    <t xml:space="preserve">            精神卫生机构</t>
  </si>
  <si>
    <t xml:space="preserve">    2100404-精神卫生机构</t>
  </si>
  <si>
    <t xml:space="preserve">            应急救治机构</t>
  </si>
  <si>
    <t xml:space="preserve">        防灾救灾</t>
  </si>
  <si>
    <t xml:space="preserve">    2082805-军供保障</t>
  </si>
  <si>
    <t xml:space="preserve">    2100405-应急救治机构</t>
  </si>
  <si>
    <t xml:space="preserve">            基本公共卫生服务</t>
  </si>
  <si>
    <t xml:space="preserve">    2082850-事业运行</t>
  </si>
  <si>
    <t xml:space="preserve">    2100408-基本公共卫生服务</t>
  </si>
  <si>
    <t xml:space="preserve">            重大公共卫生专项</t>
  </si>
  <si>
    <t xml:space="preserve">        稳定农民收入补贴</t>
  </si>
  <si>
    <t xml:space="preserve">    2100409-重大公共卫生服务</t>
  </si>
  <si>
    <t xml:space="preserve">            其他公共卫生支出</t>
  </si>
  <si>
    <t xml:space="preserve">        农业生产资料与技术补贴</t>
  </si>
  <si>
    <t xml:space="preserve">    2100499-其他公共卫生支出</t>
  </si>
  <si>
    <t xml:space="preserve">      中医药</t>
  </si>
  <si>
    <t xml:space="preserve">        农业生产保险补贴</t>
  </si>
  <si>
    <t xml:space="preserve"> </t>
  </si>
  <si>
    <t xml:space="preserve">  21006-中医药</t>
  </si>
  <si>
    <t xml:space="preserve">            中医（民族医）药专项</t>
  </si>
  <si>
    <t xml:space="preserve">        农业组织化与产业化经营</t>
  </si>
  <si>
    <t>2300248-社会保障和就业共同财政事权转移支付支出</t>
  </si>
  <si>
    <t xml:space="preserve">    2100601-中医（民族医)药专项</t>
  </si>
  <si>
    <t xml:space="preserve">      人口与计划生育事务</t>
  </si>
  <si>
    <t xml:space="preserve">        农村公益事业</t>
  </si>
  <si>
    <t xml:space="preserve">  21007-计划生育事务</t>
  </si>
  <si>
    <t xml:space="preserve">            计划生育机构</t>
  </si>
  <si>
    <t xml:space="preserve">        农业资源保护修复与利用</t>
  </si>
  <si>
    <t xml:space="preserve">    2100716-计划生育机构</t>
  </si>
  <si>
    <t xml:space="preserve">            其他人口与计划生育事务支出</t>
  </si>
  <si>
    <t xml:space="preserve">        农资综合补贴</t>
  </si>
  <si>
    <t xml:space="preserve">    2100101-行政运行</t>
  </si>
  <si>
    <t xml:space="preserve">    2100799-其他计划生育事务支出</t>
  </si>
  <si>
    <t xml:space="preserve">      行政事业单位医疗</t>
  </si>
  <si>
    <t xml:space="preserve">        石油价格改革对渔业的补贴</t>
  </si>
  <si>
    <t xml:space="preserve">    2100199-其他卫生健康管理事务支出</t>
  </si>
  <si>
    <t xml:space="preserve">  21011-行政事业单位医疗</t>
  </si>
  <si>
    <t xml:space="preserve">            事业单位医疗</t>
  </si>
  <si>
    <t xml:space="preserve">        对高校毕业生到基层任职补助</t>
  </si>
  <si>
    <t xml:space="preserve">    2101102-事业单位医疗</t>
  </si>
  <si>
    <t xml:space="preserve">            其他行政事业单位医疗支出</t>
  </si>
  <si>
    <t xml:space="preserve">        其他农业支出</t>
  </si>
  <si>
    <t xml:space="preserve">    2101199-其他行政事业单位医疗支出</t>
  </si>
  <si>
    <t xml:space="preserve">      财政对基本医疗保险基金的补助</t>
  </si>
  <si>
    <t xml:space="preserve">    林业</t>
  </si>
  <si>
    <t xml:space="preserve">    2100202-中医（民族）医院</t>
  </si>
  <si>
    <t xml:space="preserve">  21012-财政对基本医疗保险基金的补助</t>
  </si>
  <si>
    <t xml:space="preserve">            财政对职工基本医疗保险基金的补助</t>
  </si>
  <si>
    <t xml:space="preserve">        行政运行（林业）</t>
  </si>
  <si>
    <t xml:space="preserve">    2101201-财政对职工基本医疗保险基金的补助</t>
  </si>
  <si>
    <t xml:space="preserve">            财政对其他基本医疗保险基金的补助</t>
  </si>
  <si>
    <t xml:space="preserve">        林业事业机构</t>
  </si>
  <si>
    <t xml:space="preserve">    2101299-财政对其他基本医疗保险基金的补助</t>
  </si>
  <si>
    <t xml:space="preserve">      医疗救助</t>
  </si>
  <si>
    <t xml:space="preserve">  21013-医疗救助</t>
  </si>
  <si>
    <t xml:space="preserve">            城乡医疗救助</t>
  </si>
  <si>
    <t xml:space="preserve">    2101301-城乡医疗救助</t>
  </si>
  <si>
    <t xml:space="preserve">      优抚对象医疗</t>
  </si>
  <si>
    <t xml:space="preserve">        森林培育（林业）</t>
  </si>
  <si>
    <t xml:space="preserve">  21014-优抚对象医疗</t>
  </si>
  <si>
    <t xml:space="preserve">            优抚对象医疗补助</t>
  </si>
  <si>
    <t xml:space="preserve">        林业技术推广（林业）</t>
  </si>
  <si>
    <t xml:space="preserve">    2101401-优抚对象医疗补助</t>
  </si>
  <si>
    <t xml:space="preserve">      医疗保障管理事务</t>
  </si>
  <si>
    <t xml:space="preserve">        森林生态效益补偿</t>
  </si>
  <si>
    <t xml:space="preserve">  21015-医疗保障管理事务</t>
  </si>
  <si>
    <t xml:space="preserve">      其中：医疗保障政策管理</t>
  </si>
  <si>
    <t xml:space="preserve">        林业自然保护区</t>
  </si>
  <si>
    <t xml:space="preserve">    2101505-医疗保障政策管理</t>
  </si>
  <si>
    <t xml:space="preserve">            医疗保障经办事务</t>
  </si>
  <si>
    <t xml:space="preserve">        湿地保护</t>
  </si>
  <si>
    <t xml:space="preserve">    2101506-医疗保障经办事务</t>
  </si>
  <si>
    <t xml:space="preserve">            其他医疗保障管理事务支出</t>
  </si>
  <si>
    <t xml:space="preserve">        林业执法与监督</t>
  </si>
  <si>
    <t xml:space="preserve">    2101599-其他医疗保障管理事务支出</t>
  </si>
  <si>
    <t xml:space="preserve">      其他卫生健康支出</t>
  </si>
  <si>
    <t xml:space="preserve">        林业检疫检测</t>
  </si>
  <si>
    <t xml:space="preserve">  21099-其他卫生健康支出</t>
  </si>
  <si>
    <t xml:space="preserve">            其他卫生健康支出</t>
  </si>
  <si>
    <t xml:space="preserve">        林业贷款贴息</t>
  </si>
  <si>
    <t xml:space="preserve">    2109999-其他卫生健康支出</t>
  </si>
  <si>
    <t xml:space="preserve">      医疗卫生共同财政事权转移支付支出</t>
  </si>
  <si>
    <t xml:space="preserve">        石油价格改革对林业的补贴</t>
  </si>
  <si>
    <t xml:space="preserve">    2300249-医疗卫生共同财政事权转移支付支出</t>
  </si>
  <si>
    <t>六、节能环保支出</t>
  </si>
  <si>
    <t xml:space="preserve">      环境保护管理事务</t>
  </si>
  <si>
    <t xml:space="preserve">        森林保险保费补贴</t>
  </si>
  <si>
    <t xml:space="preserve">  21101-环境保护管理事务</t>
  </si>
  <si>
    <t xml:space="preserve">      其中：生态环境保护宣传</t>
  </si>
  <si>
    <t xml:space="preserve">        林业防灾减灾</t>
  </si>
  <si>
    <t xml:space="preserve">    2110104-生态环境保护宣传</t>
  </si>
  <si>
    <t xml:space="preserve">            应对气候变化管理事务</t>
  </si>
  <si>
    <t xml:space="preserve">        其他林业支出</t>
  </si>
  <si>
    <t xml:space="preserve">    2110108-应对气候变化管理事务</t>
  </si>
  <si>
    <t xml:space="preserve">            其他环境保护管理事务支出</t>
  </si>
  <si>
    <t xml:space="preserve">    水利</t>
  </si>
  <si>
    <t xml:space="preserve">    2110199-其他环境保护管理事务支出</t>
  </si>
  <si>
    <t xml:space="preserve">      环境监测与监察</t>
  </si>
  <si>
    <t xml:space="preserve">        行政运行（水利）</t>
  </si>
  <si>
    <t xml:space="preserve">    2100601-中医（民族医）药专项</t>
  </si>
  <si>
    <t xml:space="preserve">  21102-环境监测与监察</t>
  </si>
  <si>
    <t xml:space="preserve">            核与辐射安全监督</t>
  </si>
  <si>
    <t xml:space="preserve">        水利工程建设（水利）</t>
  </si>
  <si>
    <t xml:space="preserve">    2100699-其他中医药支出</t>
  </si>
  <si>
    <t xml:space="preserve">    2110204-核与辐射安全监督</t>
  </si>
  <si>
    <t xml:space="preserve">            其他环境监测与监察支出</t>
  </si>
  <si>
    <t xml:space="preserve">        防汛</t>
  </si>
  <si>
    <t xml:space="preserve">    2110299-其他环境监测与监察支出</t>
  </si>
  <si>
    <t xml:space="preserve">      污染防治</t>
  </si>
  <si>
    <t xml:space="preserve">        农田水利</t>
  </si>
  <si>
    <t xml:space="preserve">  21103-污染防治</t>
  </si>
  <si>
    <t xml:space="preserve">            大气</t>
  </si>
  <si>
    <t xml:space="preserve">        大中型水库移民后期扶持专项支出</t>
  </si>
  <si>
    <t xml:space="preserve">    2110301-大气</t>
  </si>
  <si>
    <t xml:space="preserve">            水体</t>
  </si>
  <si>
    <t xml:space="preserve">        其他水利支出</t>
  </si>
  <si>
    <t xml:space="preserve">    2110302-水体</t>
  </si>
  <si>
    <t xml:space="preserve">            固体废弃物与化学品</t>
  </si>
  <si>
    <t xml:space="preserve">    扶贫</t>
  </si>
  <si>
    <t xml:space="preserve">    2101103-公务员医疗补助</t>
  </si>
  <si>
    <t xml:space="preserve">    2110304-固体废弃物与化学品</t>
  </si>
  <si>
    <t xml:space="preserve">            土壤</t>
  </si>
  <si>
    <t xml:space="preserve">        农村基础设施建设</t>
  </si>
  <si>
    <t xml:space="preserve">    2110307-土壤</t>
  </si>
  <si>
    <t xml:space="preserve">            其他污染防治支出</t>
  </si>
  <si>
    <t xml:space="preserve">        社会发展</t>
  </si>
  <si>
    <t xml:space="preserve">    2110399-其他污染防治支出</t>
  </si>
  <si>
    <t xml:space="preserve">      天然林保护</t>
  </si>
  <si>
    <t xml:space="preserve">        扶贫贷款奖补和贴息</t>
  </si>
  <si>
    <t xml:space="preserve">  21105-天然林保护</t>
  </si>
  <si>
    <t xml:space="preserve">            停伐补助</t>
  </si>
  <si>
    <t xml:space="preserve">        其他扶贫支出</t>
  </si>
  <si>
    <t xml:space="preserve">    2110507-停伐补助</t>
  </si>
  <si>
    <t xml:space="preserve">      能源节约利用</t>
  </si>
  <si>
    <t xml:space="preserve">    其他农林水支出</t>
  </si>
  <si>
    <t xml:space="preserve">  21110-能源节约利用</t>
  </si>
  <si>
    <t xml:space="preserve">            能源节约利用</t>
  </si>
  <si>
    <t xml:space="preserve">    农村综合改革转移支付支出</t>
  </si>
  <si>
    <t xml:space="preserve">    2111001-能源节约利用</t>
  </si>
  <si>
    <t xml:space="preserve">      污染减排</t>
  </si>
  <si>
    <t>七、住房保障</t>
  </si>
  <si>
    <t xml:space="preserve">  21111-污染减排</t>
  </si>
  <si>
    <t xml:space="preserve">            生态环境监测与信息</t>
  </si>
  <si>
    <t xml:space="preserve">    保障性安居工程支出</t>
  </si>
  <si>
    <t xml:space="preserve">    2111101-生态环境监测与信息</t>
  </si>
  <si>
    <t xml:space="preserve">      循环经济</t>
  </si>
  <si>
    <t xml:space="preserve">        棚户区改造</t>
  </si>
  <si>
    <t xml:space="preserve">  21113-循环经济</t>
  </si>
  <si>
    <t xml:space="preserve">            循环经济</t>
  </si>
  <si>
    <t xml:space="preserve">        农村危房改造</t>
  </si>
  <si>
    <t xml:space="preserve">    2101501-行政运行</t>
  </si>
  <si>
    <t xml:space="preserve">    2111301-循环经济</t>
  </si>
  <si>
    <t xml:space="preserve">      能源管理事务</t>
  </si>
  <si>
    <t xml:space="preserve">        公共租赁住房</t>
  </si>
  <si>
    <t xml:space="preserve">    2101504-信息化建设</t>
  </si>
  <si>
    <t xml:space="preserve">  21114-能源管理事务</t>
  </si>
  <si>
    <t xml:space="preserve">      其中：能源管理</t>
  </si>
  <si>
    <t xml:space="preserve">    2111408-能源管理</t>
  </si>
  <si>
    <t xml:space="preserve">            事业运行</t>
  </si>
  <si>
    <t xml:space="preserve">    2111450-事业运行</t>
  </si>
  <si>
    <t xml:space="preserve">            其他能源管理事务支出</t>
  </si>
  <si>
    <t xml:space="preserve">    2111499-其他能源管理事务支出</t>
  </si>
  <si>
    <t xml:space="preserve">      其他节能环保支出</t>
  </si>
  <si>
    <t xml:space="preserve">  21199-其他节能环保支出</t>
  </si>
  <si>
    <t xml:space="preserve">            其他节能环保支出</t>
  </si>
  <si>
    <t xml:space="preserve">    2119999-其他节能环保支出</t>
  </si>
  <si>
    <t xml:space="preserve">      节能环保共同财政事权转移支付支出</t>
  </si>
  <si>
    <t>2300249-医疗卫生共同财政事权转移支付支出</t>
  </si>
  <si>
    <t xml:space="preserve">    2300250-节能环保共同财政事权转移支付支出</t>
  </si>
  <si>
    <t>七、农林水支出</t>
  </si>
  <si>
    <t xml:space="preserve">      农业农村</t>
  </si>
  <si>
    <t xml:space="preserve">  21301-农业农村</t>
  </si>
  <si>
    <t xml:space="preserve">      其中：科技转化与推广服务</t>
  </si>
  <si>
    <t xml:space="preserve">    2110101-行政运行</t>
  </si>
  <si>
    <t xml:space="preserve">    2130106-科技转化与推广服务</t>
  </si>
  <si>
    <t xml:space="preserve">            病虫害控制</t>
  </si>
  <si>
    <t xml:space="preserve">    2130108-病虫害控制</t>
  </si>
  <si>
    <t xml:space="preserve">            农产品质量安全</t>
  </si>
  <si>
    <t xml:space="preserve">    2130109-农产品质量安全</t>
  </si>
  <si>
    <t xml:space="preserve">            执法监管</t>
  </si>
  <si>
    <t xml:space="preserve">    2130110-执法监管</t>
  </si>
  <si>
    <t xml:space="preserve">            统计监测与信息服务</t>
  </si>
  <si>
    <t xml:space="preserve">    2130111-统计监测与信息服务</t>
  </si>
  <si>
    <t xml:space="preserve">            行业业务管理</t>
  </si>
  <si>
    <t xml:space="preserve">    2130112-行业业务管理</t>
  </si>
  <si>
    <t xml:space="preserve">            对外交流与合作</t>
  </si>
  <si>
    <t xml:space="preserve">    2130114-对外交流与合作</t>
  </si>
  <si>
    <t xml:space="preserve">            防灾救灾</t>
  </si>
  <si>
    <t xml:space="preserve">    2130119-防灾救灾</t>
  </si>
  <si>
    <t xml:space="preserve">            农业生产发展</t>
  </si>
  <si>
    <t xml:space="preserve">    2130122-农业生产发展</t>
  </si>
  <si>
    <t xml:space="preserve">            农村合作经济</t>
  </si>
  <si>
    <t xml:space="preserve">    2130124-农村合作经济</t>
  </si>
  <si>
    <t xml:space="preserve">            农村社会事业</t>
  </si>
  <si>
    <t xml:space="preserve">    2130126-农村社会事业</t>
  </si>
  <si>
    <t xml:space="preserve">            农业资源保护修复与利用</t>
  </si>
  <si>
    <t xml:space="preserve">    2130135-农业资源保护修复与利用</t>
  </si>
  <si>
    <t xml:space="preserve">            其他农业农村支出</t>
  </si>
  <si>
    <t xml:space="preserve">  21104-自然生态保护</t>
  </si>
  <si>
    <t xml:space="preserve">    2130199-其他农业农村支出</t>
  </si>
  <si>
    <t xml:space="preserve">      林业和草原</t>
  </si>
  <si>
    <t xml:space="preserve">    2110406-自然保护地</t>
  </si>
  <si>
    <t xml:space="preserve">  21302-林业和草原</t>
  </si>
  <si>
    <t xml:space="preserve">      其中：技术推广与转化</t>
  </si>
  <si>
    <t xml:space="preserve">    2130206-技术推广与转化</t>
  </si>
  <si>
    <t xml:space="preserve">            森林资源管理</t>
  </si>
  <si>
    <t xml:space="preserve">    2110501-森林管护</t>
  </si>
  <si>
    <t xml:space="preserve">    2130207-森林资源管理</t>
  </si>
  <si>
    <t xml:space="preserve">            森林生态效益补偿</t>
  </si>
  <si>
    <t xml:space="preserve">    2130209-森林生态效益补偿</t>
  </si>
  <si>
    <t xml:space="preserve">            自然保护区等管理</t>
  </si>
  <si>
    <t xml:space="preserve">    2130210-自然保护区等管理</t>
  </si>
  <si>
    <t xml:space="preserve">            动植物保护</t>
  </si>
  <si>
    <t xml:space="preserve">    2130211-动植物保护</t>
  </si>
  <si>
    <t xml:space="preserve">            执法与监督</t>
  </si>
  <si>
    <t xml:space="preserve">    2130213-执法与监督</t>
  </si>
  <si>
    <t xml:space="preserve">            信息管理</t>
  </si>
  <si>
    <t xml:space="preserve">    2130223-信息管理</t>
  </si>
  <si>
    <t xml:space="preserve">            国家公园</t>
  </si>
  <si>
    <t xml:space="preserve">    2130235-国家公园</t>
  </si>
  <si>
    <t xml:space="preserve">            其他林业和草原支出</t>
  </si>
  <si>
    <t xml:space="preserve">    2130299-其他林业和草原支出</t>
  </si>
  <si>
    <t xml:space="preserve">      水利</t>
  </si>
  <si>
    <t xml:space="preserve">  21303-水利</t>
  </si>
  <si>
    <t xml:space="preserve">      其中：水利工程建设</t>
  </si>
  <si>
    <t xml:space="preserve">    2111401-行政运行</t>
  </si>
  <si>
    <t xml:space="preserve">    2130305-水利工程建设</t>
  </si>
  <si>
    <t xml:space="preserve">            水利工程运行与维护</t>
  </si>
  <si>
    <t xml:space="preserve">    2130306-水利工程运行与维护</t>
  </si>
  <si>
    <t xml:space="preserve">            水利前期工作</t>
  </si>
  <si>
    <t xml:space="preserve">    2130308-水利前期工作</t>
  </si>
  <si>
    <t xml:space="preserve">            水利执法监督</t>
  </si>
  <si>
    <t xml:space="preserve">    2130309-水利执法监督</t>
  </si>
  <si>
    <t xml:space="preserve">            水土保持</t>
  </si>
  <si>
    <t xml:space="preserve">    2130310-水土保持</t>
  </si>
  <si>
    <t xml:space="preserve">            水资源节约管理与保护</t>
  </si>
  <si>
    <t xml:space="preserve">    2130311-水资源节约管理与保护</t>
  </si>
  <si>
    <t xml:space="preserve">            水质监测</t>
  </si>
  <si>
    <t>2300250-节能环保共同财政事权转移支付支出</t>
  </si>
  <si>
    <t xml:space="preserve">    2130312-水质监测</t>
  </si>
  <si>
    <t xml:space="preserve">            水文测报</t>
  </si>
  <si>
    <t xml:space="preserve">    2130313-水文测报</t>
  </si>
  <si>
    <t xml:space="preserve">            防汛</t>
  </si>
  <si>
    <t xml:space="preserve">    2130314-防汛</t>
  </si>
  <si>
    <t xml:space="preserve">            农村水利</t>
  </si>
  <si>
    <t xml:space="preserve">    2130101-行政运行</t>
  </si>
  <si>
    <t xml:space="preserve">    2130316-农村水利</t>
  </si>
  <si>
    <t xml:space="preserve">            江河湖库水系综合整治</t>
  </si>
  <si>
    <t xml:space="preserve">    2130103-机关服务</t>
  </si>
  <si>
    <t xml:space="preserve">    2130319-江河湖库水系综合整治</t>
  </si>
  <si>
    <t xml:space="preserve">            大中型水库移民后期扶持专项支出</t>
  </si>
  <si>
    <t xml:space="preserve">    2130104-事业运行</t>
  </si>
  <si>
    <t xml:space="preserve">    2130321-大中型水库移民后期扶持专项支出</t>
  </si>
  <si>
    <t xml:space="preserve">    2130333-信息管理</t>
  </si>
  <si>
    <t xml:space="preserve">            水利建设征地及移民支出</t>
  </si>
  <si>
    <t xml:space="preserve">    2130334-水利建设征地及移民支出</t>
  </si>
  <si>
    <t xml:space="preserve">            其他水利支出</t>
  </si>
  <si>
    <t xml:space="preserve">    2130399-其他水利支出</t>
  </si>
  <si>
    <t xml:space="preserve">      扶贫</t>
  </si>
  <si>
    <t xml:space="preserve">  21305-扶贫</t>
  </si>
  <si>
    <t xml:space="preserve">           其他扶贫支出</t>
  </si>
  <si>
    <t xml:space="preserve">    2130599-其他扶贫支出</t>
  </si>
  <si>
    <t xml:space="preserve">      农村综合改革</t>
  </si>
  <si>
    <t xml:space="preserve">  21307-农村综合改革</t>
  </si>
  <si>
    <t xml:space="preserve">           对村民委员会和村党支部的补助</t>
  </si>
  <si>
    <t xml:space="preserve">    2130705-对村民委员会和村党支部的补助</t>
  </si>
  <si>
    <t xml:space="preserve">           其他农村综合改革支出</t>
  </si>
  <si>
    <t xml:space="preserve">    2130799-其他农村综合改革支出</t>
  </si>
  <si>
    <t xml:space="preserve">      普惠金融发展支出</t>
  </si>
  <si>
    <t xml:space="preserve">  21308-普惠金融发展支出</t>
  </si>
  <si>
    <t xml:space="preserve">           支持农村金融机构</t>
  </si>
  <si>
    <t xml:space="preserve">    2130801-支持农村金融机构</t>
  </si>
  <si>
    <t xml:space="preserve">           农业保险保费补贴</t>
  </si>
  <si>
    <t xml:space="preserve">    2130803-农业保险保费补贴</t>
  </si>
  <si>
    <t xml:space="preserve">      其他农林水支出</t>
  </si>
  <si>
    <t xml:space="preserve">  21399-其他农林水支出</t>
  </si>
  <si>
    <t xml:space="preserve">            其他农林水支出</t>
  </si>
  <si>
    <t xml:space="preserve">    2130148-渔业发展</t>
  </si>
  <si>
    <t xml:space="preserve">    2139999-其他农林水支出</t>
  </si>
  <si>
    <t xml:space="preserve">      农林水共同财政事权转移支付支出</t>
  </si>
  <si>
    <t xml:space="preserve">    2300252-农林水共同财政事权转移支付支出</t>
  </si>
  <si>
    <t>八、交通运输支出</t>
  </si>
  <si>
    <t xml:space="preserve">      公路水路运输</t>
  </si>
  <si>
    <t xml:space="preserve">    2130201-行政运行</t>
  </si>
  <si>
    <t xml:space="preserve">  21401-公路水路运输</t>
  </si>
  <si>
    <t xml:space="preserve">      其中：公路建设</t>
  </si>
  <si>
    <t xml:space="preserve">    2130204-事业机构</t>
  </si>
  <si>
    <t xml:space="preserve">    2140104-公路建设</t>
  </si>
  <si>
    <t xml:space="preserve">            公路养护</t>
  </si>
  <si>
    <t xml:space="preserve">    2130205-森林资源培育</t>
  </si>
  <si>
    <t xml:space="preserve">    2140106-公路养护</t>
  </si>
  <si>
    <t xml:space="preserve">            交通运输信息化建设</t>
  </si>
  <si>
    <t xml:space="preserve">    2140109-交通运输信息化建设</t>
  </si>
  <si>
    <t xml:space="preserve">            公路和运输安全</t>
  </si>
  <si>
    <t xml:space="preserve">    2140110-公路和运输安全</t>
  </si>
  <si>
    <t xml:space="preserve">            公路还贷专项</t>
  </si>
  <si>
    <t xml:space="preserve">    2140111-公路还贷专项</t>
  </si>
  <si>
    <t xml:space="preserve">            公路运输管理</t>
  </si>
  <si>
    <t xml:space="preserve">    2140112-公路运输管理</t>
  </si>
  <si>
    <t xml:space="preserve">            航道维护</t>
  </si>
  <si>
    <t xml:space="preserve">    2130212-湿地保护</t>
  </si>
  <si>
    <t xml:space="preserve">    2140123-航道维护</t>
  </si>
  <si>
    <t xml:space="preserve">            海事管理</t>
  </si>
  <si>
    <t xml:space="preserve">    2140131-海事管理</t>
  </si>
  <si>
    <t xml:space="preserve">            其他公路水路运输支出</t>
  </si>
  <si>
    <t xml:space="preserve">    2130234-林业草原防灾减灾</t>
  </si>
  <si>
    <t xml:space="preserve">    2140199-其他公路水路运输支出</t>
  </si>
  <si>
    <t xml:space="preserve">      铁路运输</t>
  </si>
  <si>
    <t xml:space="preserve">  21402-铁路运输</t>
  </si>
  <si>
    <t xml:space="preserve">            其他铁路运输支出</t>
  </si>
  <si>
    <t xml:space="preserve">    2140299-其他铁路运输支出</t>
  </si>
  <si>
    <t xml:space="preserve">      民用航空运输</t>
  </si>
  <si>
    <t xml:space="preserve">    2130301-行政运行</t>
  </si>
  <si>
    <t xml:space="preserve">  21403-民用航空运输</t>
  </si>
  <si>
    <t xml:space="preserve">            机场建设</t>
  </si>
  <si>
    <t xml:space="preserve">    2130303-机关服务</t>
  </si>
  <si>
    <t xml:space="preserve">    2140304-机场建设</t>
  </si>
  <si>
    <t xml:space="preserve">      邮政业支出</t>
  </si>
  <si>
    <t xml:space="preserve">    2130304-水利行业业务管理</t>
  </si>
  <si>
    <t xml:space="preserve">  21405-邮政业支出</t>
  </si>
  <si>
    <t xml:space="preserve">      其中：其他邮政业支出</t>
  </si>
  <si>
    <t xml:space="preserve">    2140599-其他邮政业支出</t>
  </si>
  <si>
    <t xml:space="preserve">      车辆购置税支出</t>
  </si>
  <si>
    <t xml:space="preserve">  21406-车辆购置税支出</t>
  </si>
  <si>
    <t xml:space="preserve">            车辆购置税用于公路等基础设施建设支出</t>
  </si>
  <si>
    <t xml:space="preserve">    2140601-车辆购置税用于公路等基础设施建设支出</t>
  </si>
  <si>
    <t xml:space="preserve">      交通运输共同财政事权转移支付支出</t>
  </si>
  <si>
    <t xml:space="preserve">    2300253-交通运输共同财政事权转移支付支出</t>
  </si>
  <si>
    <t xml:space="preserve">    2130322-水利安全监督</t>
  </si>
  <si>
    <t xml:space="preserve">  21305-巩固脱贫衔接乡村振兴</t>
  </si>
  <si>
    <t xml:space="preserve">    2130599-其他巩固脱贫衔接乡村振兴支出</t>
  </si>
  <si>
    <t xml:space="preserve">    2130804-创业担保贷款贴息及奖补</t>
  </si>
  <si>
    <t xml:space="preserve">    2130899-其他普惠金融发展支出</t>
  </si>
  <si>
    <t>2300252-农林水共同财政事权转移支付支出</t>
  </si>
  <si>
    <t xml:space="preserve">    2140101-行政运行</t>
  </si>
  <si>
    <t xml:space="preserve">    2140102-一般行政管理事务</t>
  </si>
  <si>
    <t xml:space="preserve">    2140103-机关服务</t>
  </si>
  <si>
    <t xml:space="preserve">    2140114-公路和运输技术标准化建设</t>
  </si>
  <si>
    <t xml:space="preserve">    2140129-内河运输</t>
  </si>
  <si>
    <t xml:space="preserve">    2140202-一般行政管理事务</t>
  </si>
  <si>
    <t xml:space="preserve">    2140206-铁路安全</t>
  </si>
  <si>
    <t xml:space="preserve">    2140501-行政运行</t>
  </si>
  <si>
    <t xml:space="preserve">  21499-其他交通运输支出</t>
  </si>
  <si>
    <t xml:space="preserve">    2149999-其他交通运输支出</t>
  </si>
  <si>
    <t>2300253-交通运输共同财政事权转移支付支出</t>
  </si>
  <si>
    <t>表22</t>
  </si>
  <si>
    <t>2022年省级一般公共预算税收返还和转移支付表</t>
  </si>
  <si>
    <t>2020年预算数</t>
  </si>
  <si>
    <t>一、省级对市县税收返还及转移支付</t>
  </si>
  <si>
    <t>（一）对市县税收返还</t>
  </si>
  <si>
    <t>一、返还性支出</t>
  </si>
  <si>
    <t>社会治理专项资金-社会治安防控体系建设-交警能力建设</t>
  </si>
  <si>
    <t>所得税基数返还支出</t>
  </si>
  <si>
    <t>教育共同财政事权转移支付支出</t>
  </si>
  <si>
    <t>成品油税费改革税收返还支出</t>
  </si>
  <si>
    <t>其中：城乡义务教育公用经费补助资金</t>
  </si>
  <si>
    <t>增值税税收返还支出</t>
  </si>
  <si>
    <t>提高义务教育寄宿制学校生均公用经费补助资金</t>
  </si>
  <si>
    <t>消费税税收返还支出</t>
  </si>
  <si>
    <t>城乡义务教育免费教科书补助经费</t>
  </si>
  <si>
    <t>增值税“五五分享”税收返还支出</t>
  </si>
  <si>
    <t>义务教育家庭经济困难学生生活费补助资金</t>
  </si>
  <si>
    <t>其他返还性支出</t>
  </si>
  <si>
    <t>农村义务教育学生营养改善计划资金</t>
  </si>
  <si>
    <t>（二）对市县转移支付</t>
  </si>
  <si>
    <t>中小学校舍安全保障长效机制资金</t>
  </si>
  <si>
    <t>1.一般性转移支付</t>
  </si>
  <si>
    <t>二、一般性转移支付</t>
  </si>
  <si>
    <t>中央财政义务教育薄弱环节改善与能力提升补助资金</t>
  </si>
  <si>
    <t>均衡性转移支付支出</t>
  </si>
  <si>
    <t>公办和普惠性民办幼儿园生均公用经费补助资金</t>
  </si>
  <si>
    <t>县级基本财力保障机制奖补资金支出</t>
  </si>
  <si>
    <t>学前教育困难家庭幼儿生活费补助资金</t>
  </si>
  <si>
    <t>结算补助支出</t>
  </si>
  <si>
    <t>中央财政支持学前教育发展补助资金（扩大普惠性学前教育资源）</t>
  </si>
  <si>
    <t>资源枯竭型城市转移支付补助支出</t>
  </si>
  <si>
    <t>公办普通高中生均公用经费补助资金</t>
  </si>
  <si>
    <t>企业事业单位划转补助支出</t>
  </si>
  <si>
    <t>普通高中学生资助</t>
  </si>
  <si>
    <t>产粮（油）大县奖励资金支出</t>
  </si>
  <si>
    <t>中等职业学校国家助学金和免学费补助资金</t>
  </si>
  <si>
    <t>重点生态功能区转移支付支出</t>
  </si>
  <si>
    <t>技工院校国家奖学金、助学金和免学费补助资金</t>
  </si>
  <si>
    <t>固定数额补助支出</t>
  </si>
  <si>
    <t>技工院校建档立卡贫困家庭学生生活费补助资金</t>
  </si>
  <si>
    <t>革命老区转移支付支出</t>
  </si>
  <si>
    <t>中央财政现代职业教育质量提升计划资金</t>
  </si>
  <si>
    <t>民族地区转移支付支出</t>
  </si>
  <si>
    <t>内地民族班（学生）省级补助资金</t>
  </si>
  <si>
    <t>边境地区转移支付支出</t>
  </si>
  <si>
    <t>中央财政特殊教育补助资金</t>
  </si>
  <si>
    <t>一般公共服务共同财政事权转移支付支出</t>
  </si>
  <si>
    <t>中央财政支持地方高校改革发展资金</t>
  </si>
  <si>
    <t>公共安全共同财政事权转移支付支出</t>
  </si>
  <si>
    <t>其中：县级纪检监察机关办案专项经费</t>
  </si>
  <si>
    <t>研究生国家奖助学金</t>
  </si>
  <si>
    <t>其中：促进经济高质量发展专项资金-市
      场监督管理-食品抽检及监管</t>
  </si>
  <si>
    <t>本专科生国家奖助学金</t>
  </si>
  <si>
    <t>科学技术共同财政事权转移支付支出</t>
  </si>
  <si>
    <t>促进经济高质量发展专项资金-市场监督管理-知识产权创造、运用、保护及省部会商</t>
  </si>
  <si>
    <t>家庭经济困难大学新生资助资金</t>
  </si>
  <si>
    <t>文化旅游体育与传媒共同财政事权转移支付支出</t>
  </si>
  <si>
    <t>高校应征入伍服兵役资助资金</t>
  </si>
  <si>
    <t>社会保障和就业共同财政事权转移支付支出</t>
  </si>
  <si>
    <t>其中：公安民警换装经费</t>
  </si>
  <si>
    <t>落实中小学教师工资收入“两个不低于或高于”政策资金</t>
  </si>
  <si>
    <t>医疗卫生共同财政事权转移支付支出</t>
  </si>
  <si>
    <t>中央下达缉毒禁毒补助</t>
  </si>
  <si>
    <t>山区边远地区学校教师生活补助资金</t>
  </si>
  <si>
    <t>节能环保共同财政事权转移支付支出</t>
  </si>
  <si>
    <t>政法转移支付省级配套资金</t>
  </si>
  <si>
    <t>高校毕业生到农村从教上岗退费资金</t>
  </si>
  <si>
    <t>农林水共同财政事权转移支付支出</t>
  </si>
  <si>
    <t>中央政法纪检监察转移支付-财政部提前下达</t>
  </si>
  <si>
    <t>交通运输共同财政事权转移支付支出</t>
  </si>
  <si>
    <t>社会治理专项资金-政法业务能力提升-基层政法补助</t>
  </si>
  <si>
    <t>住房保障共同财政事权转移支付支出</t>
  </si>
  <si>
    <t>社会治理专项资金-社会治安防控体系建设-加强缉毒禁毒工作</t>
  </si>
  <si>
    <t>灾害防治及应急管理共同财政事权转移支付支出</t>
  </si>
  <si>
    <t>社会治理专项资金-社会治安防控体系建设-公安监管场所修缮</t>
  </si>
  <si>
    <t>其中：中央引导地方科技发展资金</t>
  </si>
  <si>
    <t>其他一般性转移支付支出</t>
  </si>
  <si>
    <t>社会治理专项资金-社会治安防控体系建设-强制隔离戒毒管理</t>
  </si>
  <si>
    <t>2.专项转移支付</t>
  </si>
  <si>
    <t>三、专项转移支付</t>
  </si>
  <si>
    <t>其中：中央补助地方公共文化服务体系建
      设资金</t>
  </si>
  <si>
    <t>一般公共服务支出</t>
  </si>
  <si>
    <t>其中：地市立法联系点建设运作项目经费</t>
  </si>
  <si>
    <t>中央财政国家文物保护资金</t>
  </si>
  <si>
    <t>其中：区域协调发展战略专项资金-基建投资-重大项目前期工作经费</t>
  </si>
  <si>
    <t>地市立法联系点建设运作项目经费</t>
  </si>
  <si>
    <t>其中：农产品价格成本调查工作经费</t>
  </si>
  <si>
    <t>补齐公共文化财政支出短板奖补资金</t>
  </si>
  <si>
    <t>县乡人大工作和建设资金</t>
  </si>
  <si>
    <t>价格监测信息采集补助资金</t>
  </si>
  <si>
    <t>文化繁荣发展专项资金-加强宣传思想文化工作-宣传文化事业及产业发展</t>
  </si>
  <si>
    <t>税务应急补助资金</t>
  </si>
  <si>
    <t>财政监督检查工作经费</t>
  </si>
  <si>
    <t>农村文体协管员补助资金</t>
  </si>
  <si>
    <t>两新组织党建经费</t>
  </si>
  <si>
    <t>行政事业性资产管理经费</t>
  </si>
  <si>
    <t>公益性文化设施免费开放补助资金</t>
  </si>
  <si>
    <t>省委省政府工作专项-人大工作专项</t>
  </si>
  <si>
    <t>税政工作经费</t>
  </si>
  <si>
    <t>省委省政府工作专项-政协工作专项</t>
  </si>
  <si>
    <t>国际金融组织贷款项目协调管理费</t>
  </si>
  <si>
    <t>其中：城乡居民社会养老保险补助</t>
  </si>
  <si>
    <t>农产品价格成本调查工作经费</t>
  </si>
  <si>
    <t>PPP工作经费</t>
  </si>
  <si>
    <t>困难群众救助补助资金</t>
  </si>
  <si>
    <t>民族宗教地区补助专项经费</t>
  </si>
  <si>
    <t>中央财政工商行政管理专项补助经费</t>
  </si>
  <si>
    <t>殡仪馆火化机尾气排放治理资金</t>
  </si>
  <si>
    <t>省价格监测信息采集补助资金</t>
  </si>
  <si>
    <t>民族宗教“地区补助专项经费”</t>
  </si>
  <si>
    <t>中央财政就业补助资金</t>
  </si>
  <si>
    <t>省委省政府工作专项-促进重点项目与区域协调发展工作专项</t>
  </si>
  <si>
    <t>少数民族聚居区少数民族大学生资助资金</t>
  </si>
  <si>
    <t>养老服务体系建设补助资金</t>
  </si>
  <si>
    <t>“妇女之家”示范点建设项目资金</t>
  </si>
  <si>
    <t>中央财政残疾人事业发展补助资金</t>
  </si>
  <si>
    <t>妇女维权与信息服务站项目资金</t>
  </si>
  <si>
    <t>困难残疾人生活补贴和重度残疾人护理补贴资金</t>
  </si>
  <si>
    <t>省总工会困难职工帮扶专项经费</t>
  </si>
  <si>
    <t>0-6岁残疾儿童康复经费</t>
  </si>
  <si>
    <t>选调生到村任职工作补助资金</t>
  </si>
  <si>
    <t>0-6岁聋儿人工耳蜗手术补助资金</t>
  </si>
  <si>
    <t>重点宗教场所规范化建设及维修专项经费**</t>
  </si>
  <si>
    <t xml:space="preserve">贫困重度残疾人居家无障碍改造经费 </t>
  </si>
  <si>
    <t>省委省政府工作专项-纪检工作专项</t>
  </si>
  <si>
    <t>宗教院校生均补助经费</t>
  </si>
  <si>
    <t>残疾人精准康复和辅具适配服务资金</t>
  </si>
  <si>
    <t>省委省政府工作专项-预防腐败工作专项</t>
  </si>
  <si>
    <t>省华侨事业费</t>
  </si>
  <si>
    <t>免除殡葬基本服务费用补助资金</t>
  </si>
  <si>
    <t>促进经济高质量发展专项资金-市场监督管理-专利奖奖励</t>
  </si>
  <si>
    <t>勋章、国家荣誉称号获得者待遇经费</t>
  </si>
  <si>
    <t>殡葬公共服务体系建设资金</t>
  </si>
  <si>
    <t>中央财政食品药品监管补助资金</t>
  </si>
  <si>
    <t>兜底民生服务社会工作补助资金</t>
  </si>
  <si>
    <t>省委省政府工作专项-对台工作专项</t>
  </si>
  <si>
    <t>广东省大学毕业生入伍补助资金</t>
  </si>
  <si>
    <t>村（社区）“两委”换届选举经费</t>
  </si>
  <si>
    <t>民兵事业补助经费</t>
  </si>
  <si>
    <t>军民融合发展专项转移支付-财政部提前下达</t>
  </si>
  <si>
    <t>优抚抚恤补助资金</t>
  </si>
  <si>
    <t>促进就业创业发展专项资金-公共就业创业服务-妇女创业小额担保贷款贴息</t>
  </si>
  <si>
    <t>省际公安检查站“升级增效”资金</t>
  </si>
  <si>
    <t>中央财政优抚对象补助资金</t>
  </si>
  <si>
    <t>社会治理专项资金-公共法律服务-普及法律常识</t>
  </si>
  <si>
    <t>拥军优属等慰问活动经费</t>
  </si>
  <si>
    <t>省委省政府工作专项-群团工作专项</t>
  </si>
  <si>
    <t>社会治理专项资金-公共法律服务-一村（社区）一法律顾问工作</t>
  </si>
  <si>
    <t>烈士纪念设施和优抚事业单位补助资金</t>
  </si>
  <si>
    <t>社会治理专项资金-公共法律服务-法律援助及公职律师事务所补助</t>
  </si>
  <si>
    <t>军休人员医疗费补助资金</t>
  </si>
  <si>
    <t>党员教育课件节目制播考核奖补经费</t>
  </si>
  <si>
    <t>社会治理专项资金-公共法律服务-人民调解</t>
  </si>
  <si>
    <t>自主就业退役士兵一次性经济补助及退役军人职业培训就业创业补助资金</t>
  </si>
  <si>
    <t>省委省政府工作专项-精神文明工作专项</t>
  </si>
  <si>
    <t>社会治理专项资金-公共法律服务-社区矫正</t>
  </si>
  <si>
    <t>退役军人保障工作经费</t>
  </si>
  <si>
    <t>司法行政系统人民警察服装专项经费</t>
  </si>
  <si>
    <t>中央财政缉私办案费</t>
  </si>
  <si>
    <t>专责工作小组及“一带一路”研究中心专项经费</t>
  </si>
  <si>
    <t>中央下达工商行政管理专项补助经费</t>
  </si>
  <si>
    <t>广东以色列理工学院基本建设和办学补助</t>
  </si>
  <si>
    <t>省委省政府工作专项-统战工作专项</t>
  </si>
  <si>
    <t>非省属学校生均转专项补助（含3所部委属高校、五邑大学、嘉应医学院、韶关医学院）</t>
  </si>
  <si>
    <t>地方志编修经费</t>
  </si>
  <si>
    <t>省委省政府工作专项-党务工作专项</t>
  </si>
  <si>
    <t>中国工程科技发展战略广东研究院配套经费</t>
  </si>
  <si>
    <t>其中：城乡居民基本医疗保险补助</t>
  </si>
  <si>
    <t>省委省政府工作专项-党建工作专项</t>
  </si>
  <si>
    <t>博士后专项经费</t>
  </si>
  <si>
    <t>医疗救助补助资金</t>
  </si>
  <si>
    <t>省委省政府工作专项-调研督查工作专项</t>
  </si>
  <si>
    <t>博士后创新平台建站补贴资金</t>
  </si>
  <si>
    <t>疾病应急救助补助资金</t>
  </si>
  <si>
    <t>促进经济高质量发展专项资金-市场监督管理-药品监督管理</t>
  </si>
  <si>
    <t>粤东西北地区博士工作站建站补贴资金</t>
  </si>
  <si>
    <t>医疗卫生健康事业发展专项资金-疾病预防控制-疫病防控</t>
  </si>
  <si>
    <t>市县电台站修缮救灾补助资金</t>
  </si>
  <si>
    <t>医疗卫生健康事业发展专项资金-公共卫生服务-公共卫生事务管理</t>
  </si>
  <si>
    <t>政府购买服务专项经费</t>
  </si>
  <si>
    <t>文化繁荣发展专项资金-广播电视发展-省农村广播电视无线覆盖（省节目）工程运行维护</t>
  </si>
  <si>
    <t>医疗卫生健康事业发展专项资金-公共卫生服务-食品安全标准与监测评估</t>
  </si>
  <si>
    <t>预留相关调平补齐补助资金</t>
  </si>
  <si>
    <t>广播电视户户通运行维护经费</t>
  </si>
  <si>
    <t>医疗卫生健康事业发展专项资金-基层医疗卫生服务体系和全科医生队伍建设-基层医疗卫生机构实施国家基本药物制度和综合改革以奖代补</t>
  </si>
  <si>
    <t>国防支出</t>
  </si>
  <si>
    <t>中央财政文化产业发展专项资金（推动对外文化贸易发展）</t>
  </si>
  <si>
    <t>基本公共卫生服务补助资金</t>
  </si>
  <si>
    <t>其中：民兵事业补助经费</t>
  </si>
  <si>
    <t>否，涉密</t>
  </si>
  <si>
    <t>基层医疗卫生事业费补助资金</t>
  </si>
  <si>
    <t>中央财政军民融合发展专项转移支付</t>
  </si>
  <si>
    <t>省界管理经费</t>
  </si>
  <si>
    <t>经济欠发达地区村卫生站医生补助资金</t>
  </si>
  <si>
    <t>其中：广东省大学毕业生入伍补助</t>
  </si>
  <si>
    <t>促进就业创业发展专项资金-公共就业创业服务-就业创业政策性及服务补助</t>
  </si>
  <si>
    <t>边远山区乡镇卫生院医务人员岗位津贴专项经费</t>
  </si>
  <si>
    <t>公共安全支出</t>
  </si>
  <si>
    <t>促进就业创业发展专项资金-公共就业创业服务-人力资源社会保障公共服务能力和平台建设</t>
  </si>
  <si>
    <t>计划生育家庭特别扶助资金</t>
  </si>
  <si>
    <t>其中：省际公安检查站“升级增效”资金</t>
  </si>
  <si>
    <t>促进就业创业发展专项资金-职业技能培训-粤菜师傅</t>
  </si>
  <si>
    <t>中央财政基本药物制度补助资金</t>
  </si>
  <si>
    <t>促进就业创业发展专项资金-职业技能培训-南粤家政</t>
  </si>
  <si>
    <t>中央财政计划生育转移支付资金</t>
  </si>
  <si>
    <t>促进就业创业发展专项资金-技工教育发展-广东技工</t>
  </si>
  <si>
    <t>中央财政医疗服务与保障能力提升补助资金</t>
  </si>
  <si>
    <t>促进就业创业发展专项资金-职业技能培训-农村电商</t>
  </si>
  <si>
    <t>中央财政优抚对象医疗保障经费</t>
  </si>
  <si>
    <t>新增重点项目(省公安厅)</t>
  </si>
  <si>
    <t>促进就业创业发展专项资金-职业技能培训-创业担保贷款贴息和奖补</t>
  </si>
  <si>
    <t>医疗卫生健康事业发展专项资金-健全现代医院管理制度-市级医疗服务能力提升计划</t>
  </si>
  <si>
    <t>医疗卫生健康事业发展专项资金-健全现代医院管理制度-国家和区域医疗中心建设</t>
  </si>
  <si>
    <t>医疗卫生健康事业发展专项资金-基层医疗卫生服务体系和全科医生队伍建设-县镇医联体建设</t>
  </si>
  <si>
    <t>其中：中央财政节能减排补助资金</t>
  </si>
  <si>
    <t>医疗卫生健康事业发展专项资金-基层医疗卫生服务体系和全科医生队伍建设-基层医疗卫生人才队伍建设</t>
  </si>
  <si>
    <t>中央财政新能源汽车推广应用补助资金</t>
  </si>
  <si>
    <t>医疗卫生健康事业发展专项资金-疾病预防控制-城乡妇女“两癌”筛查</t>
  </si>
  <si>
    <t>中央财政节能与新能源公交车运营补助资金</t>
  </si>
  <si>
    <t>体制清算类资金-省法院、检察院体制调整专项经费</t>
  </si>
  <si>
    <t>医疗卫生健康事业发展专项资金-传承发展中医药事业-中医药事业传承与发展</t>
  </si>
  <si>
    <t>中央财政林业草原生态保护恢复资金</t>
  </si>
  <si>
    <t>省委省政府工作专项-公共安全工作专项</t>
  </si>
  <si>
    <t>医疗卫生健康事业发展专项资金-传承发展中医药事业-岭南中药材保护</t>
  </si>
  <si>
    <t>省委省政府工作专项-政法工作专项（机动部分）</t>
  </si>
  <si>
    <t>南粤扶残助学工程资金</t>
  </si>
  <si>
    <t>省委省政府工作专项-维护社会稳定工作专项</t>
  </si>
  <si>
    <t>中央财政重大传染病防控经费</t>
  </si>
  <si>
    <t>其中：乡村振兴战略专项资金-涉农统筹
      整合转移支付</t>
  </si>
  <si>
    <t>教育支出</t>
  </si>
  <si>
    <t>城乡居民基本医疗保险宣传基本经费</t>
  </si>
  <si>
    <t>中央财政农田建设补助资金</t>
  </si>
  <si>
    <t>其中：促进就业创业发展专项资金-技工教育发展-广东技工</t>
  </si>
  <si>
    <t>农村财务管理工作经费</t>
  </si>
  <si>
    <t>教育发展专项资金-基础教育高质量发展-基础教育高质量发展奖补经费</t>
  </si>
  <si>
    <t>打好污染防治攻坚战专项资金-突出抓好水污染治理-污水处理提质增效与排水防涝</t>
  </si>
  <si>
    <t>中央财政农业资源及生态保护补助资金</t>
  </si>
  <si>
    <t>教育发展专项资金-高等教育“冲一流、补短板、强特色”-粤东西北高校振兴计划</t>
  </si>
  <si>
    <t>打好污染防治攻坚战专项资金-突出抓好水污染治理-镇级生活污水处理设施建设运维补助资金</t>
  </si>
  <si>
    <t>中央财政动物防疫等补助资金</t>
  </si>
  <si>
    <t>教育发展专项资金-高等教育“冲一流、补短板、强特色”-粤东西北高校振兴计划-粤东粤西粤北新建迁建高校“7+1”项目</t>
  </si>
  <si>
    <t>打好污染防治攻坚战专项资金-加强固体废物综合管理-生活垃圾分类</t>
  </si>
  <si>
    <t>中央财政农业保险保费补贴资金</t>
  </si>
  <si>
    <t>打好污染防治攻坚战专项资金-加强固体废物综合管理-生活垃圾无害化处理设施建设运营管理</t>
  </si>
  <si>
    <t>中央财政林业改革发展资金</t>
  </si>
  <si>
    <t>非省属学校生均转专项补助</t>
  </si>
  <si>
    <t>打好污染防治攻坚战专项资金-应对气候变化-绿色循环发展与节能降耗</t>
  </si>
  <si>
    <t>中央下达对地方降低育林基金征收标准后财政减收补助资金</t>
  </si>
  <si>
    <t>世行贷款项目配套资金</t>
  </si>
  <si>
    <t>打好污染防治攻坚战专项资金-应对气候变化-节能降耗</t>
  </si>
  <si>
    <t>护林员队伍建设资金</t>
  </si>
  <si>
    <t>教育发展专项资金-民办教育发展及其他教育事务-支持民办教发展</t>
  </si>
  <si>
    <t>打好污染防治攻坚战专项资金-应对气候变化-加氢站建设</t>
  </si>
  <si>
    <t>中央财政水利发展资金</t>
  </si>
  <si>
    <t>教育发展专项资金-职业教育资金-中职“强发展”</t>
  </si>
  <si>
    <t>中央财政城市管网及污水处理补助资金</t>
  </si>
  <si>
    <t>中央财政大中型水库移民后期扶持资金</t>
  </si>
  <si>
    <t>促进就业创业发展专项资金-技工教育发展-技能竞赛</t>
  </si>
  <si>
    <t>生态公益林效益补偿资金</t>
  </si>
  <si>
    <t>其中：中央财政车辆购置税收入补助地方
      资金</t>
  </si>
  <si>
    <t>教育发展专项资金-强师工程-建设新时代教师发展体系和教研体系</t>
  </si>
  <si>
    <t>高校毕业生到农村基层支教、支农、支医和扶贫经费补助</t>
  </si>
  <si>
    <t>粤东粤西粤北地区新建本科高校（校区）经费</t>
  </si>
  <si>
    <t>教育发展专项资金-基础教育高质量发展-学校体育美育卫生国防教育改革发展</t>
  </si>
  <si>
    <t>山区创业青年培训经费</t>
  </si>
  <si>
    <t>其中：中央财政城镇保障性安居工程补助
      资金</t>
  </si>
  <si>
    <t>科技创新战略专项资金-人才发展-广东特支计划</t>
  </si>
  <si>
    <t>正常离任村干部生活补助经费</t>
  </si>
  <si>
    <t>中央财政农村危房改造补助资金</t>
  </si>
  <si>
    <t>教育发展专项资金-民办教育发展及其他教育事务-教育救灾维修</t>
  </si>
  <si>
    <t>普惠金融发展资金</t>
  </si>
  <si>
    <t>教育领域重点项目建设</t>
  </si>
  <si>
    <t>农村财会人员财政支农政策培训省级补助资金</t>
  </si>
  <si>
    <t>灾害防治及应急管理专项资金-防灾救灾应急-森林防火及航空消防</t>
  </si>
  <si>
    <t>科学技术支出</t>
  </si>
  <si>
    <t>区域协调发展战略专项资金-基建投资-重大项目前期工作经费</t>
  </si>
  <si>
    <t>政府专职消防队员业务经费补助资金</t>
  </si>
  <si>
    <t>其中：促进经济高质量发展专项资金-工业企业转型升级-企业技术改造</t>
  </si>
  <si>
    <t>区域协调发展战略专项资金-普通公路水路建设-普通国省道建设</t>
  </si>
  <si>
    <t>科技创新战略专项资金-重点领域研发计划-竞争择优类项目</t>
  </si>
  <si>
    <t>区域协调发展战略专项资金-普通公路水路建设-重点经济网络公路</t>
  </si>
  <si>
    <t>其中：中央财政生猪（牛羊）调出大县奖
      励资金</t>
  </si>
  <si>
    <t>区域协调发展战略专项资金-普通公路水路建设-省对地方公路养护等补助</t>
  </si>
  <si>
    <t>预留配套中央资金</t>
  </si>
  <si>
    <t>区域协调发展战略专项资金-普通公路水路建设-省级交通事业发展保障支出</t>
  </si>
  <si>
    <t>乡村振兴战略专项资金-农业产业发展-科技支撑乡村振兴</t>
  </si>
  <si>
    <t>区域协调发展战略专项资金-住房和城乡建设-保障性安居工程</t>
  </si>
  <si>
    <t>省委、省政府一事一议资金（重点项目）</t>
  </si>
  <si>
    <t>区域协调发展战略专项资金-住房和城乡建设-城镇老旧小区改造</t>
  </si>
  <si>
    <t>区域协调发展战略专项资金-住房和城乡建设-社区体育公园</t>
  </si>
  <si>
    <t>科技创新战略专项资金-国际科技创新中心建设与区域创新能力提升-国际科技合作和粤港澳科技合作</t>
  </si>
  <si>
    <t>区域协调发展战略专项资金-住房和城乡建设-农村削坡建房地质灾害隐患排查整治</t>
  </si>
  <si>
    <t>科技创新强省建设资金</t>
  </si>
  <si>
    <t>取消车辆通行费年票制贴息补助</t>
  </si>
  <si>
    <t>科技创新战略专项资金-人才发展-扬帆计划</t>
  </si>
  <si>
    <t>促进经济高质量发展专项资金-工业企业转型升级-产业创新能力建设</t>
  </si>
  <si>
    <t>科技创新战略专项资金-人才发展-国家千人万人计划专家省级配套资金</t>
  </si>
  <si>
    <t>促进经济高质量发展专项资金-工业企业转型升级-工业企业技术改造</t>
  </si>
  <si>
    <t>重大科学工程项目资金</t>
  </si>
  <si>
    <t>促进经济高质量发展专项资金-产业园发展-工业园区高质量发展</t>
  </si>
  <si>
    <t>科技创新战略专项资金-国际科技创新中心建设与区域创新能力提升-区域创新能力提升</t>
  </si>
  <si>
    <t>促进经济高质量发展专项资金-现代流通体系建设-发展内贸促消费</t>
  </si>
  <si>
    <t>科技创新战略专项资金-人才发展-青年优秀科研人才国际培养计划博士后项目</t>
  </si>
  <si>
    <t>促进经济高质量发展专项资金-现代流通体系建设-邮政快递业发展</t>
  </si>
  <si>
    <t>促进经济高质量发展专项资金-现代流通体系建设-中欧班列</t>
  </si>
  <si>
    <t>呼吸系统疾病实验室建设资金</t>
  </si>
  <si>
    <t>促进经济高质量发展专项资金-外经贸发展-利用外资奖励</t>
  </si>
  <si>
    <t>科技创新战略专项资金-国际科技创新中心建设与区域创新能力提升-高新技术产业开发区高质量发展</t>
  </si>
  <si>
    <t>促进经济高质量发展专项资金-外经贸发展-口岸建设</t>
  </si>
  <si>
    <t>科技创新战略专项资金-人才发展-博士博士后专项支持计划</t>
  </si>
  <si>
    <t>促进经济高质量发展专项资金-外经贸发展-促进外贸发展</t>
  </si>
  <si>
    <t>省级债务还本付息</t>
  </si>
  <si>
    <t>促进经济高质量发展专项资金-外经贸发展-双向投资合作</t>
  </si>
  <si>
    <t>省级政策性基金出资款</t>
  </si>
  <si>
    <t>促进经济高质量发展专项资金-金融服务-重点金融平台项目建设</t>
  </si>
  <si>
    <t>中央财政中小企业发展专项资金</t>
  </si>
  <si>
    <t>省委省政府工作专项-教育科技工信工作专项</t>
  </si>
  <si>
    <t>中央财政外经贸发展资金</t>
  </si>
  <si>
    <t>文化旅游体育与传媒支出</t>
  </si>
  <si>
    <t>中央财政服务业发展资金</t>
  </si>
  <si>
    <t>其中：文化繁荣发展专项资金-文化事业和文化产业发展建设-文化遗产传承保护</t>
  </si>
  <si>
    <t>自然资源事务专项资金-自然资源保护与利用-南粤古驿道保护利用</t>
  </si>
  <si>
    <t>文化繁荣发展专项资金-文化事业和文化产业发展建设-文化旅游交流推广合作</t>
  </si>
  <si>
    <t>自然资源事务专项资金-自然资源保护与利用-自然资源生态修复</t>
  </si>
  <si>
    <t>文化繁荣发展专项资金-文化事业和文化产业发展建设-文艺创作发展</t>
  </si>
  <si>
    <t>自然资源事务专项资金-自然资源保护与利用-绿色矿山建设</t>
  </si>
  <si>
    <t>文化繁荣发展专项资金-文化事业和文化产业发展建设-文化旅游产业扶持</t>
  </si>
  <si>
    <t>自然资源事务专项资金-自然资源保护与利用-海岸带保护与利用综合示范区建设</t>
  </si>
  <si>
    <t>文化繁荣发展专项资金-文化事业和文化产业发展建设-公共文化和旅游服务</t>
  </si>
  <si>
    <t>中央财政重点生态保护修复治理资金</t>
  </si>
  <si>
    <t>文化繁荣发展专项资金-文化事业和文化产业发展建设-文化旅游资源开发</t>
  </si>
  <si>
    <t>灾害防治及应急管理专项资金-应急管理及安全生产-安全生产监管</t>
  </si>
  <si>
    <t>汕头亚青会赛事运营</t>
  </si>
  <si>
    <t>灾害防治及应急管理专项资金-应急管理及安全生产-应急救援体系建设</t>
  </si>
  <si>
    <t>老区苏区消防站装备扶持计划资金</t>
  </si>
  <si>
    <t>中央财政自然灾害防治体系建设补助资金</t>
  </si>
  <si>
    <t>人防易地建设费补助</t>
  </si>
  <si>
    <t>社会保障和就业支出</t>
  </si>
  <si>
    <t>其中：促进就业创业发展专项资金-公共就业创业服务-就业创业政策性补贴及服务补助</t>
  </si>
  <si>
    <t>南粤扶残助学工程</t>
  </si>
  <si>
    <t>省委省政府工作专项-民政社保卫生工作专项</t>
  </si>
  <si>
    <t>卫生健康支出</t>
  </si>
  <si>
    <t>医疗卫生健康事业发展专项资金-健全现代医院管理制度-高水平医院</t>
  </si>
  <si>
    <t>其中：医疗卫生健康事业发展专项资金-健全现代医院管理制度-市级医疗服务能力提升计划</t>
  </si>
  <si>
    <t>医疗卫生健康事业发展专项资金-健全现代医院管理制度-三级公立医院激励计划奖励</t>
  </si>
  <si>
    <t>中医药传承创新发展行动</t>
  </si>
  <si>
    <t>医疗卫生健康事业发展专项资金-公共卫生防控救治能力建设-县级医院传染病救治能力提升</t>
  </si>
  <si>
    <t>医疗卫生健康事业发展专项资金-公共卫生防控救治能力建设-疾病体系现代化建设</t>
  </si>
  <si>
    <t>医疗卫生健康事业发展专项资金-公共卫生防控救治能力建设-城市传染病救治网络建设</t>
  </si>
  <si>
    <t>新一轮高水平医院建设</t>
  </si>
  <si>
    <t>出生缺陷综合防控资金</t>
  </si>
  <si>
    <t>预留“十四五”新增政策增支</t>
  </si>
  <si>
    <t>节能环保支出</t>
  </si>
  <si>
    <t>其中：打好污染防治攻坚战专项资金-生态环境监督管理-生态环境宣传教育</t>
  </si>
  <si>
    <t>打好污染防治攻坚战专项资金-应对气候变化</t>
  </si>
  <si>
    <t>场外核应急管理</t>
  </si>
  <si>
    <t>打好污染防治攻坚战专项资金-污染防治-大气污染防治</t>
  </si>
  <si>
    <t>中央财政大气污染防治资金</t>
  </si>
  <si>
    <t>打好污染防治攻坚战专项资金-污染防治-污水处理提质增效与排水防涝</t>
  </si>
  <si>
    <t>打好污染防治攻坚战专项资金-污染防治-镇级生活污水处理设施建设运维</t>
  </si>
  <si>
    <t>打好污染防治攻坚战专项资金-污染防治-水污染防治和省内外流域生态补偿</t>
  </si>
  <si>
    <t>中央财政水污染防治资金</t>
  </si>
  <si>
    <t>打好污染防治攻坚战专项资金-污染防治-生活垃圾分类</t>
  </si>
  <si>
    <t>打好污染防治攻坚战专项资金-污染防治-固体废物与化学品污染防治</t>
  </si>
  <si>
    <t>中央财政土壤污染防治专项资金</t>
  </si>
  <si>
    <t>打好污染防治攻坚战专项资金-污染防治-生活垃圾无害化处理设施建设运营</t>
  </si>
  <si>
    <t>打好污染防治攻坚战专项资金-生态环境监督管理-生态环境专题专项</t>
  </si>
  <si>
    <t>打好污染防治攻坚战专项资金-污染防治-核与辐射安全及污染防治</t>
  </si>
  <si>
    <t>打好污染防治攻坚战专项资金-污染防治-土壤和地下水污染防治</t>
  </si>
  <si>
    <t>打好污染防治攻坚战专项资金-生态环境监测执法-生态环境执法及应急</t>
  </si>
  <si>
    <t>打好污染防治攻坚战专项资金-污染防治-近岸海域污染防治</t>
  </si>
  <si>
    <t>打好污染防治攻坚战专项资金-生态环境监督管理-生态环境科技支撑</t>
  </si>
  <si>
    <t>打好污染防治攻坚战专项资金-坚决打赢蓝天保卫战-电动汽车充电基础设施建设</t>
  </si>
  <si>
    <t>LNG动力船、海上风电等预留资金</t>
  </si>
  <si>
    <t>打好污染防治攻坚战专项资金-生态环境监测执法-生态环境监测网建设与运维</t>
  </si>
  <si>
    <t>打好污染防治攻坚战专项资金-应对气候变化-绿色循环发展与节能降耗-培育壮大节能环保产业集群和支持工业绿色发展</t>
  </si>
  <si>
    <t>省委省政府工作专项-城乡环境水利工作专项</t>
  </si>
  <si>
    <t>茂名石化炼油厂卫生防护距离内居民搬迁安置省级补助资金</t>
  </si>
  <si>
    <t>城乡社区支出</t>
  </si>
  <si>
    <t>社区基层组织经费</t>
  </si>
  <si>
    <t>农林水支出</t>
  </si>
  <si>
    <t>其中：农村财务管理工作经费</t>
  </si>
  <si>
    <t>农村基层组织保障经费</t>
  </si>
  <si>
    <t>休（禁）渔渔民生产生活补助资金</t>
  </si>
  <si>
    <t>乡村振兴战略专项资金-农业产业发展-公共型农业社会化服务体系试点改革</t>
  </si>
  <si>
    <t>三农领域重大项目建设资金（含配套中央）</t>
  </si>
  <si>
    <t>省委省政府工作专项-三农工作专项资金</t>
  </si>
  <si>
    <t>自然资源事务专项资金-自然资源保护与利用-国家公园建设</t>
  </si>
  <si>
    <t>乡村振兴战略专项资金-农业农村基础设施建设-万里碧道</t>
  </si>
  <si>
    <t>乡村振兴战略专项资金-农业农村基础设施建设-水土保持</t>
  </si>
  <si>
    <t>乡村振兴战略专项资金-农业农村基础设施建设-全面推行河长制、湖长制</t>
  </si>
  <si>
    <t>省属水库移民专项资金</t>
  </si>
  <si>
    <t>改变省属水电厂利益分配后税收返还</t>
  </si>
  <si>
    <t>三峡移民人口后期扶持资金</t>
  </si>
  <si>
    <t>村务监督委员会补贴资金</t>
  </si>
  <si>
    <t>中央财政农村综合改革转移支付</t>
  </si>
  <si>
    <t>普惠金融发展专项资金</t>
  </si>
  <si>
    <t>离岗基层老兽医补助</t>
  </si>
  <si>
    <t>交通运输支出</t>
  </si>
  <si>
    <t>其中：区域协调发展战略专项资金-普通公路水路建设-普通国省道建设</t>
  </si>
  <si>
    <t>灾害防治及应急管理专项资金-防灾救灾应急-公路灾毁修复</t>
  </si>
  <si>
    <t>交通重点项目建设资金（北江调概及“两客一危”安全监管）</t>
  </si>
  <si>
    <t>交通领域重点项目支出</t>
  </si>
  <si>
    <t>省委省政府工作专项-交通国资市场工作专项</t>
  </si>
  <si>
    <t>资源勘探工业信息等支出</t>
  </si>
  <si>
    <t>其中：促进经济高质量发展专项资金-产业园发展-工业园区高质量发展</t>
  </si>
  <si>
    <t>促进经济高质量发展专项资金-信息化和信息产业发展-新一代信息技术和产业发展</t>
  </si>
  <si>
    <t>促进经济高质量发展专项资金-民营经济及中小微企业发展-民营经济和中小微企业发展</t>
  </si>
  <si>
    <t>产业集群培育发展及重大工业投资项目奖励资金</t>
  </si>
  <si>
    <t>促进经济高质量发展专项资金-工业企业转型升级-战略性产业集群产业链支撑</t>
  </si>
  <si>
    <t>“数字政府”建设资金</t>
  </si>
  <si>
    <t>安可替代</t>
  </si>
  <si>
    <t>商业服务业等支出</t>
  </si>
  <si>
    <t>其中：促进经济高质量发展专项资金-外经贸发展-利用外资奖励</t>
  </si>
  <si>
    <t>省委省政府工作专项-外事商贸金融工作专项</t>
  </si>
  <si>
    <t>金融支出</t>
  </si>
  <si>
    <t>自然资源海洋气象等支出</t>
  </si>
  <si>
    <t>其中：中央财政重点生态保护修复治理资金</t>
  </si>
  <si>
    <t>工业用地连片收储奖补资金</t>
  </si>
  <si>
    <t>促进经济高质量发展专项资金-海洋经济发展-海洋经济六大产业</t>
  </si>
  <si>
    <t>自然资源事务专项资金-自然资源保护与利用-海洋综合管理</t>
  </si>
  <si>
    <t>省委省政府工作专项-城乡资源工作专项</t>
  </si>
  <si>
    <t>住房保障支出</t>
  </si>
  <si>
    <t>粮油物资储备支出</t>
  </si>
  <si>
    <t>重要商品储备费用</t>
  </si>
  <si>
    <t>救灾物资储备管理经费</t>
  </si>
  <si>
    <t>灾害防治及应急管理支出</t>
  </si>
  <si>
    <t>区域协调发展战略专项资金-住房和城乡建设-农村削坡建房地质灾害隐患排查整治资金</t>
  </si>
  <si>
    <t>灾害防治及应急管理专项资金-应急管理及安全生-应急救援体系建设</t>
  </si>
  <si>
    <t>其中：省对省直管县财政试点市的补助（原来市对县的补助）</t>
  </si>
  <si>
    <t>省对省直管县财政试点市的补助（原县对市的上解）</t>
  </si>
  <si>
    <t>深圳计划单列市专项补助</t>
  </si>
  <si>
    <t>其中：人防易地建设费补助</t>
  </si>
  <si>
    <t>省委省政府工作专项-省委特支</t>
  </si>
  <si>
    <t>省委省政府工作专项-省长基金</t>
  </si>
  <si>
    <t>债务管理工作经费</t>
  </si>
  <si>
    <t>二、上解中央支出</t>
  </si>
  <si>
    <t>体制上解支出</t>
  </si>
  <si>
    <t>专项上解支出</t>
  </si>
  <si>
    <t>三、债务转贷支出</t>
  </si>
  <si>
    <r>
      <rPr>
        <sz val="10"/>
        <rFont val="宋体"/>
        <charset val="134"/>
      </rPr>
      <t>备注：</t>
    </r>
    <r>
      <rPr>
        <sz val="10"/>
        <rFont val="Times New Roman"/>
        <charset val="0"/>
      </rPr>
      <t xml:space="preserve">
         1.“</t>
    </r>
    <r>
      <rPr>
        <sz val="10"/>
        <rFont val="宋体"/>
        <charset val="134"/>
      </rPr>
      <t>其他支出</t>
    </r>
    <r>
      <rPr>
        <sz val="10"/>
        <rFont val="Times New Roman"/>
        <charset val="0"/>
      </rPr>
      <t>”</t>
    </r>
    <r>
      <rPr>
        <sz val="10"/>
        <rFont val="宋体"/>
        <charset val="134"/>
      </rPr>
      <t>主要是实行财政省直管县改革后，原市级对县级的补助通过省列收列支反映。</t>
    </r>
    <r>
      <rPr>
        <sz val="10"/>
        <rFont val="Times New Roman"/>
        <charset val="0"/>
      </rPr>
      <t xml:space="preserve">
         2.</t>
    </r>
    <r>
      <rPr>
        <sz val="10"/>
        <rFont val="宋体"/>
        <charset val="134"/>
      </rPr>
      <t>部分涉密项目未在本表中反映。</t>
    </r>
    <r>
      <rPr>
        <sz val="10"/>
        <rFont val="Times New Roman"/>
        <charset val="0"/>
      </rPr>
      <t xml:space="preserve">
         3.</t>
    </r>
    <r>
      <rPr>
        <sz val="10"/>
        <rFont val="宋体"/>
        <charset val="134"/>
      </rPr>
      <t>本表仅反映专项资金转移支付部分，不含省本级支出部分，所列示金额与表</t>
    </r>
    <r>
      <rPr>
        <sz val="10"/>
        <rFont val="Times New Roman"/>
        <charset val="0"/>
      </rPr>
      <t>70</t>
    </r>
    <r>
      <rPr>
        <sz val="10"/>
        <rFont val="宋体"/>
        <charset val="134"/>
      </rPr>
      <t>存在差异。</t>
    </r>
    <r>
      <rPr>
        <sz val="10"/>
        <rFont val="Times New Roman"/>
        <charset val="0"/>
      </rPr>
      <t xml:space="preserve">
         4.</t>
    </r>
    <r>
      <rPr>
        <sz val="10"/>
        <rFont val="宋体"/>
        <charset val="134"/>
      </rPr>
      <t>税收返还和转移支付分地区列示情况详见附件二第</t>
    </r>
    <r>
      <rPr>
        <sz val="10"/>
        <rFont val="Times New Roman"/>
        <charset val="0"/>
      </rPr>
      <t>2</t>
    </r>
    <r>
      <rPr>
        <sz val="10"/>
        <rFont val="宋体"/>
        <charset val="134"/>
      </rPr>
      <t>册表</t>
    </r>
    <r>
      <rPr>
        <sz val="10"/>
        <rFont val="Times New Roman"/>
        <charset val="0"/>
      </rPr>
      <t>23</t>
    </r>
    <r>
      <rPr>
        <sz val="10"/>
        <rFont val="宋体"/>
        <charset val="134"/>
      </rPr>
      <t>（</t>
    </r>
    <r>
      <rPr>
        <sz val="10"/>
        <rFont val="Times New Roman"/>
        <charset val="0"/>
      </rPr>
      <t>1-4</t>
    </r>
    <r>
      <rPr>
        <sz val="10"/>
        <rFont val="宋体"/>
        <charset val="134"/>
      </rPr>
      <t>），部分资金需待年中进一步细化落实到市县。</t>
    </r>
    <r>
      <rPr>
        <sz val="10"/>
        <rFont val="Times New Roman"/>
        <charset val="0"/>
      </rPr>
      <t xml:space="preserve">
         5.</t>
    </r>
    <r>
      <rPr>
        <sz val="10"/>
        <rFont val="宋体"/>
        <charset val="134"/>
      </rPr>
      <t>纳入涉农统筹整合的资金中，由市县统筹使用的资金均列入</t>
    </r>
    <r>
      <rPr>
        <sz val="10"/>
        <rFont val="Times New Roman"/>
        <charset val="0"/>
      </rPr>
      <t>“</t>
    </r>
    <r>
      <rPr>
        <sz val="10"/>
        <rFont val="宋体"/>
        <charset val="134"/>
      </rPr>
      <t>农林水共同财政事权转移支付支出</t>
    </r>
    <r>
      <rPr>
        <sz val="10"/>
        <rFont val="Times New Roman"/>
        <charset val="0"/>
      </rPr>
      <t>”</t>
    </r>
    <r>
      <rPr>
        <sz val="10"/>
        <rFont val="宋体"/>
        <charset val="134"/>
      </rPr>
      <t>，仍在农林水支出科目反映的仅为转移支付资金中保留省级审批权限的资金部分。</t>
    </r>
    <r>
      <rPr>
        <sz val="10"/>
        <rFont val="Times New Roman"/>
        <charset val="0"/>
      </rPr>
      <t xml:space="preserve">
         6.</t>
    </r>
    <r>
      <rPr>
        <sz val="10"/>
        <rFont val="宋体"/>
        <charset val="134"/>
      </rPr>
      <t>本表中列示的项目不含已提前至</t>
    </r>
    <r>
      <rPr>
        <sz val="10"/>
        <rFont val="Times New Roman"/>
        <charset val="0"/>
      </rPr>
      <t>2020</t>
    </r>
    <r>
      <rPr>
        <sz val="10"/>
        <rFont val="宋体"/>
        <charset val="134"/>
      </rPr>
      <t>年落实的资金额度。</t>
    </r>
  </si>
  <si>
    <t>2023年省级一般公共预算支出表（按功能分类）</t>
  </si>
  <si>
    <t>二十二、返还性支出</t>
  </si>
  <si>
    <t>二十五、预备费</t>
  </si>
  <si>
    <t>二十六、债务转贷支出</t>
  </si>
  <si>
    <t>二十九、债务发行费用支出</t>
  </si>
  <si>
    <t>5.债务转贷支出</t>
  </si>
  <si>
    <t>备注：
     第二十三项一般性转移支付金额包含已列入上述第一至二十一项各类专项支出科目中的一般性转移支付（主要是共同财政事权转移支付）等。因此，在计算省级总支出汇总数时，一般性转移支付有关数据不重复统计。</t>
  </si>
  <si>
    <t>2023年省级一般公共预算支出表（按经济分类）</t>
  </si>
  <si>
    <t>一、省本级支出</t>
  </si>
  <si>
    <t>（一）基本支出</t>
  </si>
  <si>
    <t>机关工资福利支出</t>
  </si>
  <si>
    <t>机关商品和服务支出</t>
  </si>
  <si>
    <t>机关资本性支出（一）</t>
  </si>
  <si>
    <t>机关资本性支出（二）</t>
  </si>
  <si>
    <t>对事业单位经常性补助</t>
  </si>
  <si>
    <t>对事业单位资本性补助</t>
  </si>
  <si>
    <t>对个人和家庭的补助</t>
  </si>
  <si>
    <t>（二）项目支出</t>
  </si>
  <si>
    <t>对企业补助</t>
  </si>
  <si>
    <t>对企业资本性支出</t>
  </si>
  <si>
    <t>对社会保障基金补助</t>
  </si>
  <si>
    <t>债务利息及费用支出</t>
  </si>
  <si>
    <t>债务还本支出</t>
  </si>
  <si>
    <t>（三）援助其他地区支出</t>
  </si>
  <si>
    <t>区域间转移性支出</t>
  </si>
  <si>
    <t>（四）债务付息支出</t>
  </si>
  <si>
    <t>国内债务付息</t>
  </si>
  <si>
    <t>国外债务付息</t>
  </si>
  <si>
    <t>二、对市县税收返还及转移支付</t>
  </si>
  <si>
    <t>转移性支出</t>
  </si>
  <si>
    <t>上下级政府间转移性支出</t>
  </si>
  <si>
    <t>三、上解中央支出</t>
  </si>
  <si>
    <t>四、预备费</t>
  </si>
  <si>
    <t>预备费及预留</t>
  </si>
  <si>
    <t>预备费</t>
  </si>
  <si>
    <t>五、债务还本支出</t>
  </si>
  <si>
    <t>国内债务还本</t>
  </si>
  <si>
    <t>国外债务还本</t>
  </si>
  <si>
    <t>六、债务转贷支出</t>
  </si>
  <si>
    <t>债务转贷</t>
  </si>
  <si>
    <t>2023年省级一般公共预算支出重点投入表</t>
  </si>
  <si>
    <t>重点领域</t>
  </si>
  <si>
    <t xml:space="preserve">            初中教育</t>
  </si>
  <si>
    <t xml:space="preserve">            其他特殊教育支出</t>
  </si>
  <si>
    <t xml:space="preserve">      其中：社会公益研究</t>
  </si>
  <si>
    <t xml:space="preserve">            其他应用研究支出</t>
  </si>
  <si>
    <t xml:space="preserve">            其他科技条件与服务支出</t>
  </si>
  <si>
    <t xml:space="preserve">            国际交流与合作</t>
  </si>
  <si>
    <t xml:space="preserve">            科技重大专项</t>
  </si>
  <si>
    <t xml:space="preserve">      其中：传输发射</t>
  </si>
  <si>
    <t xml:space="preserve">            广播电视事务</t>
  </si>
  <si>
    <t xml:space="preserve">            其他广播电视支出</t>
  </si>
  <si>
    <t xml:space="preserve">            职业培训补贴</t>
  </si>
  <si>
    <t xml:space="preserve">            其他就业补助支出</t>
  </si>
  <si>
    <t xml:space="preserve">            军队移交政府的离退休人员安置</t>
  </si>
  <si>
    <t xml:space="preserve">            老年福利</t>
  </si>
  <si>
    <t xml:space="preserve">            残疾人康复</t>
  </si>
  <si>
    <t xml:space="preserve">            残疾人就业</t>
  </si>
  <si>
    <t xml:space="preserve">      最低生活保障</t>
  </si>
  <si>
    <t xml:space="preserve">            农村最低生活保障金支出</t>
  </si>
  <si>
    <t xml:space="preserve">            流浪乞讨人员救助支出</t>
  </si>
  <si>
    <t xml:space="preserve">      其中：财政对企业职工基本养老保险基金的补助</t>
  </si>
  <si>
    <t xml:space="preserve">            军供保障</t>
  </si>
  <si>
    <t xml:space="preserve">            其他中医药支出</t>
  </si>
  <si>
    <t xml:space="preserve">            其他计划生育事务支出</t>
  </si>
  <si>
    <t xml:space="preserve">      其中：其他行政事业单位医疗支出</t>
  </si>
  <si>
    <t xml:space="preserve">      自然生态保护</t>
  </si>
  <si>
    <t xml:space="preserve">            农村环境保护</t>
  </si>
  <si>
    <t xml:space="preserve">            自然保护地</t>
  </si>
  <si>
    <t xml:space="preserve">            其他自然生态保护支出</t>
  </si>
  <si>
    <t xml:space="preserve">      其中：其他能源管理事务支出</t>
  </si>
  <si>
    <t xml:space="preserve">            渔业发展</t>
  </si>
  <si>
    <t xml:space="preserve">      其中：森林资源管理</t>
  </si>
  <si>
    <t xml:space="preserve">      巩固脱贫攻坚成果衔接乡村振兴</t>
  </si>
  <si>
    <t xml:space="preserve">            其他巩固脱贫攻坚成果衔接乡村振兴支出</t>
  </si>
  <si>
    <t xml:space="preserve">            对村级公益事业建设的补助</t>
  </si>
  <si>
    <t xml:space="preserve">            对村民委员会和村党支部的补助</t>
  </si>
  <si>
    <t xml:space="preserve">            其他农村综合改革支出</t>
  </si>
  <si>
    <t xml:space="preserve">            创业担保贷款贴息及奖补</t>
  </si>
  <si>
    <t xml:space="preserve">            其他普惠金融发展支出</t>
  </si>
  <si>
    <t xml:space="preserve">      其中：铁路安全</t>
  </si>
  <si>
    <t xml:space="preserve">      其他交通运输支出</t>
  </si>
  <si>
    <t xml:space="preserve">            其他交通运输支出</t>
  </si>
  <si>
    <t>2023年省本级一般公共预算支出表（按功能分类）</t>
  </si>
  <si>
    <t xml:space="preserve">               合计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</si>
  <si>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</si>
  <si>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</si>
  <si>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</si>
  <si>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</si>
  <si>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</si>
  <si>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</si>
  <si>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</si>
  <si>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代表工作</t>
  </si>
  <si>
    <t xml:space="preserve">    人大信访工作</t>
  </si>
  <si>
    <t xml:space="preserve">    其他人大事务支出</t>
  </si>
  <si>
    <t xml:space="preserve">  政协事务</t>
  </si>
  <si>
    <t xml:space="preserve">    政协会议</t>
  </si>
  <si>
    <t xml:space="preserve">    委员视察</t>
  </si>
  <si>
    <t xml:space="preserve">    参政议政</t>
  </si>
  <si>
    <t xml:space="preserve">    事业运行</t>
  </si>
  <si>
    <t xml:space="preserve">    其他政协事务支出</t>
  </si>
  <si>
    <t xml:space="preserve">  政府办公厅（室）及相关机构事务</t>
  </si>
  <si>
    <t xml:space="preserve">    信访事务</t>
  </si>
  <si>
    <t xml:space="preserve">    参事事务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</si>
  <si>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</si>
  <si>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</si>
  <si>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</si>
  <si>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</si>
  <si>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</si>
  <si>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专项统计业务</t>
  </si>
  <si>
    <t xml:space="preserve">    统计管理</t>
  </si>
  <si>
    <t xml:space="preserve">    专项普查活动</t>
  </si>
  <si>
    <t xml:space="preserve">    统计抽样调查</t>
  </si>
  <si>
    <t xml:space="preserve">  财政事务</t>
  </si>
  <si>
    <t xml:space="preserve">    财政国库业务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</si>
  <si>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</si>
  <si>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</si>
  <si>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</si>
  <si>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</si>
  <si>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</si>
  <si>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</si>
  <si>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</si>
  <si>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审计管理</t>
  </si>
  <si>
    <t xml:space="preserve">    其他审计事务支出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</si>
  <si>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</si>
  <si>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</si>
  <si>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</si>
  <si>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</si>
  <si>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</si>
  <si>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</si>
  <si>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</si>
  <si>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外资管理</t>
  </si>
  <si>
    <t xml:space="preserve">    其他商贸事务支出</t>
  </si>
  <si>
    <t xml:space="preserve">  知识产权事务</t>
  </si>
  <si>
    <t xml:space="preserve">    知识产权宏观管理</t>
  </si>
  <si>
    <t xml:space="preserve">    其他知识产权事务支出</t>
  </si>
  <si>
    <t xml:space="preserve">  民族事务</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</si>
  <si>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</si>
  <si>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</si>
  <si>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</si>
  <si>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</si>
  <si>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</si>
  <si>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</si>
  <si>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</si>
  <si>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</si>
  <si>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</si>
  <si>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</si>
  <si>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</si>
  <si>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</si>
  <si>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</si>
  <si>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</si>
  <si>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</si>
  <si>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</si>
  <si>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</si>
  <si>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</si>
  <si>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</si>
  <si>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</si>
  <si>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</si>
  <si>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</si>
  <si>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</si>
  <si>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</si>
  <si>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</si>
  <si>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</si>
  <si>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</si>
  <si>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</si>
  <si>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</si>
  <si>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</si>
  <si>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</si>
  <si>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</si>
  <si>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</si>
  <si>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</si>
  <si>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</si>
  <si>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</si>
  <si>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</si>
  <si>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</si>
  <si>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</si>
  <si>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</si>
  <si>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</si>
  <si>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</si>
  <si>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</si>
  <si>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</si>
  <si>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二、国防支出</t>
  </si>
  <si>
    <t>三、公共安全支出</t>
  </si>
  <si>
    <t xml:space="preserve">  其中：武装警察部队</t>
  </si>
  <si>
    <t xml:space="preserve">  公安</t>
  </si>
  <si>
    <t xml:space="preserve">  检察</t>
  </si>
  <si>
    <t xml:space="preserve">  法院</t>
  </si>
  <si>
    <t xml:space="preserve">  司法</t>
  </si>
  <si>
    <t xml:space="preserve">  监狱</t>
  </si>
  <si>
    <t xml:space="preserve">  强制隔离戒毒</t>
  </si>
  <si>
    <t>四、教育支出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</si>
  <si>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</si>
  <si>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</si>
  <si>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</si>
  <si>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</si>
  <si>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</si>
  <si>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</si>
  <si>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</si>
  <si>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</si>
  <si>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</si>
  <si>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</si>
  <si>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</si>
  <si>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技校教育</t>
  </si>
  <si>
    <t xml:space="preserve">    高等职业教育</t>
  </si>
  <si>
    <t xml:space="preserve">    其他职业教育支出</t>
  </si>
  <si>
    <t xml:space="preserve">  成人教育</t>
  </si>
  <si>
    <t xml:space="preserve">    成人高等教育</t>
  </si>
  <si>
    <t xml:space="preserve">    其他成人教育支出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</si>
  <si>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</si>
  <si>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</si>
  <si>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</si>
  <si>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</si>
  <si>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</si>
  <si>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</si>
  <si>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</si>
  <si>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</si>
  <si>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退役士兵能力提升</t>
  </si>
  <si>
    <t xml:space="preserve">    其他进修及培训</t>
  </si>
  <si>
    <t xml:space="preserve">    中等职业学校教学设施</t>
  </si>
  <si>
    <t xml:space="preserve">  其他教育支出</t>
  </si>
  <si>
    <t>五、科学技术支出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</si>
  <si>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</si>
  <si>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</si>
  <si>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</si>
  <si>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</si>
  <si>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</si>
  <si>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</si>
  <si>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</si>
  <si>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</si>
  <si>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科技人才队伍建设</t>
  </si>
  <si>
    <t xml:space="preserve">    其他基础研究支出</t>
  </si>
  <si>
    <t xml:space="preserve">  应用研究</t>
  </si>
  <si>
    <t xml:space="preserve">    社会公益研究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</si>
  <si>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</si>
  <si>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</si>
  <si>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</si>
  <si>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</si>
  <si>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</si>
  <si>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</si>
  <si>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其他科技条件与服务支出</t>
  </si>
  <si>
    <t xml:space="preserve">  社会科学</t>
  </si>
  <si>
    <t xml:space="preserve">    社会科学研究机构</t>
  </si>
  <si>
    <t xml:space="preserve">    社会科学研究</t>
  </si>
  <si>
    <t xml:space="preserve">    其他社会科学支出</t>
  </si>
  <si>
    <t xml:space="preserve">  科学技术普及</t>
  </si>
  <si>
    <t xml:space="preserve">    科普活动</t>
  </si>
  <si>
    <t xml:space="preserve">    青少年科技活动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</si>
  <si>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</si>
  <si>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</si>
  <si>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</si>
  <si>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</si>
  <si>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</si>
  <si>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</si>
  <si>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</si>
  <si>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</si>
  <si>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</si>
  <si>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</si>
  <si>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</si>
  <si>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</si>
  <si>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六、文化旅游体育与传媒支出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</si>
  <si>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</si>
  <si>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</si>
  <si>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</si>
  <si>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</si>
  <si>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</si>
  <si>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群众文化</t>
  </si>
  <si>
    <t xml:space="preserve">    文化和旅游交流与合作</t>
  </si>
  <si>
    <t xml:space="preserve">    文化创作与保护</t>
  </si>
  <si>
    <t xml:space="preserve">    文化和旅游市场管理</t>
  </si>
  <si>
    <t xml:space="preserve">    文化和旅游管理事务</t>
  </si>
  <si>
    <t xml:space="preserve">    其他文化和旅游支出</t>
  </si>
  <si>
    <t xml:space="preserve">  文物</t>
  </si>
  <si>
    <t xml:space="preserve">    文物保护</t>
  </si>
  <si>
    <t xml:space="preserve">    博物馆</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</si>
  <si>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</si>
  <si>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</si>
  <si>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</si>
  <si>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</si>
  <si>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</si>
  <si>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</si>
  <si>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</si>
  <si>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</si>
  <si>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</si>
  <si>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</si>
  <si>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出版发行</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</si>
  <si>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</si>
  <si>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</si>
  <si>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</si>
  <si>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</si>
  <si>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</si>
  <si>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</si>
  <si>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</si>
  <si>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</si>
  <si>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</si>
  <si>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</si>
  <si>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七、社会保障和就业支出</t>
  </si>
  <si>
    <t xml:space="preserve">  人力资源和社会保障管理事务</t>
  </si>
  <si>
    <t xml:space="preserve">    就业管理事务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</si>
  <si>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</si>
  <si>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</si>
  <si>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</si>
  <si>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</si>
  <si>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</si>
  <si>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</si>
  <si>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</si>
  <si>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</si>
  <si>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</si>
  <si>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</si>
  <si>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</si>
  <si>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</si>
  <si>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</si>
  <si>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</si>
  <si>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</si>
  <si>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</si>
  <si>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</si>
  <si>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</si>
  <si>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其他企业改革发展补助</t>
  </si>
  <si>
    <t xml:space="preserve">  就业补助</t>
  </si>
  <si>
    <t xml:space="preserve">    就业创业服务补贴</t>
  </si>
  <si>
    <t xml:space="preserve">    职业培训补贴</t>
  </si>
  <si>
    <t xml:space="preserve">    社会保险补贴</t>
  </si>
  <si>
    <t xml:space="preserve">    其他就业补助支出</t>
  </si>
  <si>
    <t xml:space="preserve">  抚恤</t>
  </si>
  <si>
    <t xml:space="preserve">    优抚事业单位支出</t>
  </si>
  <si>
    <t xml:space="preserve">    其他优抚支出</t>
  </si>
  <si>
    <t xml:space="preserve">  退役安置</t>
  </si>
  <si>
    <t xml:space="preserve">    军队移交政府的离退休人员安置</t>
  </si>
  <si>
    <t xml:space="preserve">    退役士兵管理教育</t>
  </si>
  <si>
    <t xml:space="preserve">    军队转业干部安置</t>
  </si>
  <si>
    <t xml:space="preserve">    其他退役安置支出</t>
  </si>
  <si>
    <t xml:space="preserve">  社会福利</t>
  </si>
  <si>
    <t xml:space="preserve">    老年福利</t>
  </si>
  <si>
    <t xml:space="preserve">    社会福利事业单位</t>
  </si>
  <si>
    <t xml:space="preserve">    养老服务</t>
  </si>
  <si>
    <t xml:space="preserve">  残疾人事业</t>
  </si>
  <si>
    <t xml:space="preserve">    残疾人康复</t>
  </si>
  <si>
    <t xml:space="preserve">    残疾人就业</t>
  </si>
  <si>
    <t xml:space="preserve">    其他残疾人事业支出</t>
  </si>
  <si>
    <t xml:space="preserve">  红十字事业</t>
  </si>
  <si>
    <t xml:space="preserve">    其他红十字事业支出</t>
  </si>
  <si>
    <t xml:space="preserve">  最低生活保障</t>
  </si>
  <si>
    <t xml:space="preserve">    农村最低生活保障金支出</t>
  </si>
  <si>
    <t xml:space="preserve">  临时救助</t>
  </si>
  <si>
    <t xml:space="preserve">    流浪乞讨人员救助支出</t>
  </si>
  <si>
    <t xml:space="preserve">  财政对基本养老保险基金的补助</t>
  </si>
  <si>
    <t xml:space="preserve">    财政对企业职工基本养老保险基金的补助</t>
  </si>
  <si>
    <t xml:space="preserve">    财政对其他基本养老保险基金的补助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</si>
  <si>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</si>
  <si>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</si>
  <si>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</si>
  <si>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</si>
  <si>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</si>
  <si>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</si>
  <si>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八、卫生健康支出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</si>
  <si>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</si>
  <si>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</si>
  <si>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</si>
  <si>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</si>
  <si>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</si>
  <si>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职业病防治医院</t>
  </si>
  <si>
    <t xml:space="preserve">    精神病医院</t>
  </si>
  <si>
    <t xml:space="preserve">    妇幼保健医院</t>
  </si>
  <si>
    <t xml:space="preserve">    其他专科医院</t>
  </si>
  <si>
    <t xml:space="preserve">    行业医院</t>
  </si>
  <si>
    <t xml:space="preserve">    其他公立医院支出</t>
  </si>
  <si>
    <t xml:space="preserve">  基层医疗卫生机构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</si>
  <si>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</si>
  <si>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</si>
  <si>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</si>
  <si>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</si>
  <si>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</si>
  <si>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</si>
  <si>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基本公共卫生服务</t>
  </si>
  <si>
    <t xml:space="preserve">    重大公共卫生服务</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</si>
  <si>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</si>
  <si>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</si>
  <si>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</si>
  <si>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</si>
  <si>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</si>
  <si>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</si>
  <si>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其他计划生育事务支出</t>
  </si>
  <si>
    <t xml:space="preserve">  行政事业单位医疗</t>
  </si>
  <si>
    <t xml:space="preserve">    事业单位医疗</t>
  </si>
  <si>
    <t xml:space="preserve">    其他行政事业单位医疗支出</t>
  </si>
  <si>
    <t xml:space="preserve">  财政对基本医疗保险基金的补助</t>
  </si>
  <si>
    <t xml:space="preserve">    财政对职工基本医疗保险基金的补助</t>
  </si>
  <si>
    <t xml:space="preserve">    财政对其他基本医疗保险基金的补助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</si>
  <si>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</si>
  <si>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</si>
  <si>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</si>
  <si>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</si>
  <si>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</si>
  <si>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医疗保障政策管理</t>
  </si>
  <si>
    <t xml:space="preserve">    医疗保障经办事务</t>
  </si>
  <si>
    <t xml:space="preserve">    其他医疗保障管理事务支出</t>
  </si>
  <si>
    <t xml:space="preserve">  其他卫生健康支出</t>
  </si>
  <si>
    <t xml:space="preserve">    其他卫生健康支出</t>
  </si>
  <si>
    <t>九、节能环保支出</t>
  </si>
  <si>
    <t xml:space="preserve">  环境保护管理事务</t>
  </si>
  <si>
    <t xml:space="preserve">    生态环境保护宣传</t>
  </si>
  <si>
    <t xml:space="preserve">    应对气候变化管理事务</t>
  </si>
  <si>
    <t xml:space="preserve">    其他环境保护管理事务支出</t>
  </si>
  <si>
    <t xml:space="preserve">  环境监测与监察</t>
  </si>
  <si>
    <t xml:space="preserve">    核与辐射安全监督</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</si>
  <si>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</si>
  <si>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</si>
  <si>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</si>
  <si>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</si>
  <si>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</si>
  <si>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</si>
  <si>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</si>
  <si>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自然保护地</t>
  </si>
  <si>
    <t xml:space="preserve">  天然林保护</t>
  </si>
  <si>
    <t xml:space="preserve">    森林管护</t>
  </si>
  <si>
    <t xml:space="preserve">    停伐补助</t>
  </si>
  <si>
    <t xml:space="preserve">  能源节约利用</t>
  </si>
  <si>
    <t xml:space="preserve">  污染减排</t>
  </si>
  <si>
    <t xml:space="preserve">    生态环境监测与信息</t>
  </si>
  <si>
    <t xml:space="preserve">  循环经济</t>
  </si>
  <si>
    <t xml:space="preserve">    循环经济</t>
  </si>
  <si>
    <t xml:space="preserve">  能源管理事务</t>
  </si>
  <si>
    <t xml:space="preserve">    能源管理</t>
  </si>
  <si>
    <t xml:space="preserve">    其他能源管理事务支出</t>
  </si>
  <si>
    <t>十、城乡社区支出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</si>
  <si>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</si>
  <si>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</si>
  <si>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</si>
  <si>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</si>
  <si>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</si>
  <si>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执业资格注册、资质审查</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</si>
  <si>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</si>
  <si>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</si>
  <si>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</si>
  <si>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</si>
  <si>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</si>
  <si>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</si>
  <si>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</si>
  <si>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</si>
  <si>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</si>
  <si>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十一、农林水支出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</si>
  <si>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</si>
  <si>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</si>
  <si>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</si>
  <si>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</si>
  <si>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</si>
  <si>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</si>
  <si>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</si>
  <si>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</si>
  <si>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</si>
  <si>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农业生产发展</t>
  </si>
  <si>
    <t xml:space="preserve">    农村社会事业</t>
  </si>
  <si>
    <t xml:space="preserve">    农业资源保护修复与利用</t>
  </si>
  <si>
    <t xml:space="preserve">    成品油价格改革对渔业的补贴</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</si>
  <si>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</si>
  <si>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</si>
  <si>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</si>
  <si>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</si>
  <si>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</si>
  <si>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</si>
  <si>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</si>
  <si>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</si>
  <si>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</si>
  <si>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</si>
  <si>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</si>
  <si>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信息管理</t>
  </si>
  <si>
    <t xml:space="preserve">    林业草原防灾减灾</t>
  </si>
  <si>
    <t xml:space="preserve">    国家公园</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</si>
  <si>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</si>
  <si>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</si>
  <si>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</si>
  <si>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</si>
  <si>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</si>
  <si>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</si>
  <si>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</si>
  <si>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</si>
  <si>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</si>
  <si>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</si>
  <si>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</si>
  <si>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</si>
  <si>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农村水利</t>
  </si>
  <si>
    <t xml:space="preserve">    大中型水库移民后期扶持专项支出</t>
  </si>
  <si>
    <t xml:space="preserve">    水利安全监督</t>
  </si>
  <si>
    <t xml:space="preserve">    水利建设征地及移民支出</t>
  </si>
  <si>
    <t xml:space="preserve">    其他水利支出</t>
  </si>
  <si>
    <t xml:space="preserve">  巩固脱贫攻坚成果衔接乡村振兴</t>
  </si>
  <si>
    <t xml:space="preserve">    其他巩固脱贫攻坚成果衔接乡村振兴支出</t>
  </si>
  <si>
    <t xml:space="preserve">  普惠金融发展支出</t>
  </si>
  <si>
    <t xml:space="preserve">    农业保险保费补贴</t>
  </si>
  <si>
    <t xml:space="preserve">  其他农林水支出</t>
  </si>
  <si>
    <t>十二、交通运输支出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</si>
  <si>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</si>
  <si>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</si>
  <si>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</si>
  <si>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</si>
  <si>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</si>
  <si>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</si>
  <si>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</si>
  <si>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</si>
  <si>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航道维护</t>
  </si>
  <si>
    <t xml:space="preserve">    内河运输</t>
  </si>
  <si>
    <t xml:space="preserve">    海事管理</t>
  </si>
  <si>
    <t xml:space="preserve">    其他公路水路运输支出</t>
  </si>
  <si>
    <t xml:space="preserve">  铁路运输</t>
  </si>
  <si>
    <t xml:space="preserve">    铁路安全</t>
  </si>
  <si>
    <t xml:space="preserve">    其他铁路运输支出</t>
  </si>
  <si>
    <t xml:space="preserve">  民用航空运输</t>
  </si>
  <si>
    <t xml:space="preserve">    机场建设</t>
  </si>
  <si>
    <t xml:space="preserve">  邮政业支出</t>
  </si>
  <si>
    <t xml:space="preserve">    行业监管</t>
  </si>
  <si>
    <t xml:space="preserve">    其他邮政业支出</t>
  </si>
  <si>
    <t xml:space="preserve">  车辆购置税支出</t>
  </si>
  <si>
    <t xml:space="preserve">    车辆购置税用于公路等基础设施建设支出</t>
  </si>
  <si>
    <t xml:space="preserve">  其他交通运输支出</t>
  </si>
  <si>
    <t xml:space="preserve">    其他交通运输支出</t>
  </si>
  <si>
    <t>十三、资源勘探工业信息等支出</t>
  </si>
  <si>
    <t xml:space="preserve">  资源勘探开发</t>
  </si>
  <si>
    <t xml:space="preserve">    黑色金属矿勘探和采选</t>
  </si>
  <si>
    <t xml:space="preserve">    有色金属矿勘探和采选</t>
  </si>
  <si>
    <t xml:space="preserve">    其他资源勘探业支出</t>
  </si>
  <si>
    <t xml:space="preserve">  制造业</t>
  </si>
  <si>
    <t xml:space="preserve">    工艺品及其他制造业</t>
  </si>
  <si>
    <t xml:space="preserve">  工业和信息产业监管</t>
  </si>
  <si>
    <t xml:space="preserve">    专用通信</t>
  </si>
  <si>
    <t xml:space="preserve">    无线电及信息通信监管</t>
  </si>
  <si>
    <t xml:space="preserve">    工业和信息产业支持</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</si>
  <si>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</si>
  <si>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</si>
  <si>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</si>
  <si>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</si>
  <si>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</si>
  <si>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</si>
  <si>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</si>
  <si>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</si>
  <si>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</si>
  <si>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十四、商业服务业等支出</t>
  </si>
  <si>
    <t xml:space="preserve">  商业流通事务</t>
  </si>
  <si>
    <t xml:space="preserve">    食品流通安全补贴</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</si>
  <si>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</si>
  <si>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</si>
  <si>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</si>
  <si>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</si>
  <si>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</si>
  <si>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十五、金融支出</t>
  </si>
  <si>
    <t xml:space="preserve">  金融部门行政支出</t>
  </si>
  <si>
    <t xml:space="preserve">  金融部门监管支出</t>
  </si>
  <si>
    <t xml:space="preserve">    金融稽查与案件处理</t>
  </si>
  <si>
    <t xml:space="preserve">    金融部门其他监管支出</t>
  </si>
  <si>
    <t xml:space="preserve">  金融发展支出</t>
  </si>
  <si>
    <t xml:space="preserve">    利息费用补贴支出</t>
  </si>
  <si>
    <t xml:space="preserve">    其他金融发展支出</t>
  </si>
  <si>
    <t xml:space="preserve">  其他金融支出</t>
  </si>
  <si>
    <t xml:space="preserve">    其他金融支出</t>
  </si>
  <si>
    <t xml:space="preserve">  其他支出</t>
  </si>
  <si>
    <t>十七、自然资源海洋气象等支出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</si>
  <si>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</si>
  <si>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</si>
  <si>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</si>
  <si>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</si>
  <si>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</si>
  <si>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</si>
  <si>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地质勘查与矿产资源管理</t>
  </si>
  <si>
    <t xml:space="preserve">    地质勘查基金（周转金）支出</t>
  </si>
  <si>
    <t xml:space="preserve">    海域与海岛管理</t>
  </si>
  <si>
    <t xml:space="preserve">    自然资源国际合作与海洋权益维护</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</si>
  <si>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</si>
  <si>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</si>
  <si>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</si>
  <si>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</si>
  <si>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</si>
  <si>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</si>
  <si>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气象服务</t>
  </si>
  <si>
    <t xml:space="preserve">    气象装备保障维护</t>
  </si>
  <si>
    <t xml:space="preserve">    气象基础设施建设与维修</t>
  </si>
  <si>
    <t xml:space="preserve">  其他自然资源海洋气象等支出</t>
  </si>
  <si>
    <t xml:space="preserve">    其他自然资源海洋气象等支出</t>
  </si>
  <si>
    <t>十八、住房保障支出</t>
  </si>
  <si>
    <t xml:space="preserve">  保障性安居工程支出</t>
  </si>
  <si>
    <t xml:space="preserve">    老旧小区改造</t>
  </si>
  <si>
    <t xml:space="preserve">    其他保障性安居工程支出</t>
  </si>
  <si>
    <t>十九、粮油物资储备支出</t>
  </si>
  <si>
    <t xml:space="preserve">  粮油物资事务</t>
  </si>
  <si>
    <t xml:space="preserve">    专项业务活动</t>
  </si>
  <si>
    <t xml:space="preserve">    国家粮油差价补贴</t>
  </si>
  <si>
    <t xml:space="preserve">    粮食风险基金</t>
  </si>
  <si>
    <t xml:space="preserve">    物资保管保养</t>
  </si>
  <si>
    <t xml:space="preserve">    其他粮油物资事务支出</t>
  </si>
  <si>
    <t xml:space="preserve">  重要商品储备</t>
  </si>
  <si>
    <t xml:space="preserve">    肉类储备</t>
  </si>
  <si>
    <t xml:space="preserve">    化肥储备</t>
  </si>
  <si>
    <t xml:space="preserve">    医药储备</t>
  </si>
  <si>
    <t xml:space="preserve">    食盐储备</t>
  </si>
  <si>
    <t xml:space="preserve">    应急物资储备</t>
  </si>
  <si>
    <t xml:space="preserve">    其他重要商品储备支出</t>
  </si>
  <si>
    <t>二十、灾害防治及应急管理支出</t>
  </si>
  <si>
    <t xml:space="preserve">  应急管理事务</t>
  </si>
  <si>
    <t xml:space="preserve">    安全监管</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</si>
  <si>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</si>
  <si>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</si>
  <si>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</si>
  <si>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</si>
  <si>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</si>
  <si>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</si>
  <si>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</si>
  <si>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</si>
  <si>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</si>
  <si>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矿山安全</t>
  </si>
  <si>
    <t xml:space="preserve">    其他矿山安全支出</t>
  </si>
  <si>
    <t xml:space="preserve">  地震事务</t>
  </si>
  <si>
    <t xml:space="preserve">    地震监测</t>
  </si>
  <si>
    <t xml:space="preserve">    地震灾害预防</t>
  </si>
  <si>
    <t xml:space="preserve">    地震应急救援</t>
  </si>
  <si>
    <t xml:space="preserve">    其他地震事务支出</t>
  </si>
  <si>
    <t xml:space="preserve">  自然灾害防治</t>
  </si>
  <si>
    <t xml:space="preserve">    地质灾害防治</t>
  </si>
  <si>
    <t xml:space="preserve">  自然灾害救灾及恢复重建支出</t>
  </si>
  <si>
    <t xml:space="preserve">    自然灾害救灾补助</t>
  </si>
  <si>
    <t xml:space="preserve">    其他自然灾害救灾及恢复重建支出</t>
  </si>
  <si>
    <t xml:space="preserve">    其他支出</t>
  </si>
  <si>
    <t>二十二、债务付息</t>
  </si>
  <si>
    <t xml:space="preserve">  地方政府一般债务付息支出</t>
  </si>
  <si>
    <t xml:space="preserve">    地方政府一般债券付息支出</t>
  </si>
  <si>
    <t xml:space="preserve">    地方政府向国际组织借款付息支出</t>
  </si>
  <si>
    <t>二十三、债务发行费用</t>
  </si>
  <si>
    <t xml:space="preserve">  地方政府一般债务发行费用支出</t>
  </si>
  <si>
    <t xml:space="preserve">备注：
    国防支出、公共安全支出按国家、省有关规定，属保密事项，本表仅将国防支出编列至类级，公共安全支出非涉密科目编列至款级。
</t>
  </si>
  <si>
    <t>2023年省级一般公共预算税收返还和转移支付表</t>
  </si>
  <si>
    <t>省级对市县税收返还及转移支付</t>
  </si>
  <si>
    <t xml:space="preserve">  一、对市县税收返还</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</si>
  <si>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</si>
  <si>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</si>
  <si>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</si>
  <si>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</si>
  <si>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</si>
  <si>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</si>
  <si>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二、对市县转移支付</t>
  </si>
  <si>
    <t xml:space="preserve">     1.一般性转移支付</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</si>
  <si>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</si>
  <si>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</si>
  <si>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</si>
  <si>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</si>
  <si>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</si>
  <si>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</si>
  <si>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</si>
  <si>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</si>
  <si>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</si>
  <si>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</si>
  <si>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</si>
  <si>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巩固脱贫攻坚成果衔接乡村振兴转移支付支出</t>
  </si>
  <si>
    <t xml:space="preserve">        一般公共服务共同财政事权转移支付支出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</si>
  <si>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</si>
  <si>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</si>
  <si>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</si>
  <si>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</si>
  <si>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</si>
  <si>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</si>
  <si>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</si>
  <si>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农林水共同财政事权转移支付支出</t>
  </si>
  <si>
    <t xml:space="preserve">        交通运输共同财政事权转移支付支出</t>
  </si>
  <si>
    <t xml:space="preserve">        自然资源海洋气象等共同财政事权转移支付支出</t>
  </si>
  <si>
    <t xml:space="preserve">        住房保障共同财政事权转移支付支出</t>
  </si>
  <si>
    <t xml:space="preserve">        灾害防治及应急管理共同财政事权转移支付支出</t>
  </si>
  <si>
    <t xml:space="preserve">        增值税留抵退税转移支付支出</t>
  </si>
  <si>
    <t xml:space="preserve">        其他退税减税降费转移支付支出</t>
  </si>
  <si>
    <t xml:space="preserve">        其他一般性转移支付支出</t>
  </si>
  <si>
    <t xml:space="preserve">     2.专项转移支付</t>
  </si>
  <si>
    <t xml:space="preserve">      一般公共服务支出</t>
  </si>
  <si>
    <t xml:space="preserve">        其中：各地级市立法联系点建设运作项目经费</t>
  </si>
  <si>
    <t xml:space="preserve">        乡镇人大工作和建设经费</t>
  </si>
  <si>
    <t xml:space="preserve">        数字政府基础能力均衡化发展奖补资金</t>
  </si>
  <si>
    <t xml:space="preserve">        农产品价格成本调查工作经费</t>
  </si>
  <si>
    <t xml:space="preserve">        省价格监测信息采集补助资金</t>
  </si>
  <si>
    <t xml:space="preserve">        中央财政农产品成本调查经费</t>
  </si>
  <si>
    <t xml:space="preserve">        区域协调发展战略专项资金-基建投资-基建投资及配套</t>
  </si>
  <si>
    <t xml:space="preserve">        区域协调发展战略专项资金-基建投资-重大项目前期工作经费</t>
  </si>
  <si>
    <t xml:space="preserve">        重大国情国力调查项目</t>
  </si>
  <si>
    <t xml:space="preserve">        部分地市数据中心分节点项目</t>
  </si>
  <si>
    <t xml:space="preserve">        促进经济高质量发展专项资金-市场监督管理-知识产权创造、运用和保护</t>
  </si>
  <si>
    <t xml:space="preserve">        少数民族聚居区少数民族大学生资助资金</t>
  </si>
  <si>
    <t xml:space="preserve">        “妇女之家”功能提升项目资金</t>
  </si>
  <si>
    <t xml:space="preserve">        妇女维权与信息服务站项目资金</t>
  </si>
  <si>
    <t xml:space="preserve">        促进就业创业发展专项资金-公共就业创业服务-妇女创业小额担保  
        贷款贴息</t>
  </si>
  <si>
    <t xml:space="preserve">        省总工会困难职工帮扶专项经费</t>
  </si>
  <si>
    <t xml:space="preserve">        广东高校毕业生志愿服务乡村振兴行动经费</t>
  </si>
  <si>
    <t xml:space="preserve">        “两新”组织党建保障经费</t>
  </si>
  <si>
    <t xml:space="preserve">        选调生到村工作补助资金</t>
  </si>
  <si>
    <t xml:space="preserve">        党员教育课件节目制播考核奖补经费</t>
  </si>
  <si>
    <t xml:space="preserve">        宗教院校生均补助经费</t>
  </si>
  <si>
    <t xml:space="preserve">        省华侨事业费</t>
  </si>
  <si>
    <t xml:space="preserve">        促进经济高质量发展专项资金-市场监督管理-质量提升发展基金</t>
  </si>
  <si>
    <t xml:space="preserve">        促进经济高质量发展专项资金-市场监督管理-食品安全监管</t>
  </si>
  <si>
    <t xml:space="preserve">        中央财政工商行政管理专项补助经费</t>
  </si>
  <si>
    <t xml:space="preserve">        中央财政质量技术监督专项补助经费</t>
  </si>
  <si>
    <t xml:space="preserve">        省级药品监管补助资金</t>
  </si>
  <si>
    <t xml:space="preserve">        中央财政食品药品监管补助资金 </t>
  </si>
  <si>
    <t xml:space="preserve">      国防支出</t>
  </si>
  <si>
    <t xml:space="preserve">        其中：广东省大学毕业生入伍补助</t>
  </si>
  <si>
    <t xml:space="preserve">      公共安全支出</t>
  </si>
  <si>
    <t xml:space="preserve">        其中：社会治理专项资金-公共法律服务-人民调解</t>
  </si>
  <si>
    <t xml:space="preserve">        社会治理专项资金-公共法律服务-普及法律常识</t>
  </si>
  <si>
    <t xml:space="preserve">        社会治理专项资金-公共法律服务-一村（社区）一法律顾问工作</t>
  </si>
  <si>
    <t xml:space="preserve">        法律援助补助资金（案件补贴）</t>
  </si>
  <si>
    <t xml:space="preserve">        社会治理专项资金-公共法律服务-社区矫正</t>
  </si>
  <si>
    <t xml:space="preserve">        司法行政系统人民警察服装专项经费</t>
  </si>
  <si>
    <t xml:space="preserve">        基层政法补助</t>
  </si>
  <si>
    <t xml:space="preserve">      教育支出</t>
  </si>
  <si>
    <t xml:space="preserve">        其中：促进就业创业发展专项资金-技工教育发展-广东技工</t>
  </si>
  <si>
    <t xml:space="preserve">        促进就业创业发展专项资金-技工教育发展-技能竞赛</t>
  </si>
  <si>
    <t xml:space="preserve">      科学技术支出</t>
  </si>
  <si>
    <t xml:space="preserve">        其中：科技创新战略专项资金-基础研究-省自然科学基金</t>
  </si>
  <si>
    <t xml:space="preserve">        科技创新战略专项资金-基础研究-省实验室建设</t>
  </si>
  <si>
    <t xml:space="preserve">        科技创新战略专项资金-基础研究-全国重点实验室建设</t>
  </si>
  <si>
    <t xml:space="preserve">        科技创新战略专项资金-基础研究-国家实验室建设</t>
  </si>
  <si>
    <t xml:space="preserve">        科技创新战略专项资金-基础研究-基础与应用基础研究重大项目</t>
  </si>
  <si>
    <t xml:space="preserve">        人才发展战略专项资金-人才培育-广东特支计划</t>
  </si>
  <si>
    <t xml:space="preserve">        人才发展战略专项资金-人才引进-珠江人才计划</t>
  </si>
  <si>
    <t xml:space="preserve">        人才发展战略专项资金-人才发展帮扶-扬帆计划 </t>
  </si>
  <si>
    <t xml:space="preserve">        科技创新战略专项资金-成果转化-粤港澳大湾区国家技术创新中心</t>
  </si>
  <si>
    <t xml:space="preserve">        促进经济高质量发展专项资金-先进制造业发展-企业技术改造</t>
  </si>
  <si>
    <t xml:space="preserve">        科技创新战略专项资金-科技金融-创新创业大赛奖补</t>
  </si>
  <si>
    <t xml:space="preserve">        科技创新战略专项资金-成果转化-市县科技创新支撑</t>
  </si>
  <si>
    <t xml:space="preserve">        地方志编修经费</t>
  </si>
  <si>
    <t xml:space="preserve">        广东省基层科普行动计划</t>
  </si>
  <si>
    <t xml:space="preserve">        中央财政基层科普行动计划资金</t>
  </si>
  <si>
    <t xml:space="preserve">        科技创新战略专项资金-创新环境建设-大学生科技创新培育</t>
  </si>
  <si>
    <t xml:space="preserve">        科技创新战略专项资金-技术攻关-国际和港澳台科技合作</t>
  </si>
  <si>
    <t xml:space="preserve">        科技创新战略专项资金-技术攻关-重点领域研发计划战略专项</t>
  </si>
  <si>
    <t xml:space="preserve">        科技创新战略专项资金-技术攻关-对接国家科技重大项目、重大平台</t>
  </si>
  <si>
    <t xml:space="preserve">        科技创新战略专项资金-技术攻关-重点领域研发计划重大重点专项</t>
  </si>
  <si>
    <t xml:space="preserve">        人才发展战略专项资金-人才服务-院士经费补助</t>
  </si>
  <si>
    <t xml:space="preserve">        博士后日常经费</t>
  </si>
  <si>
    <t xml:space="preserve">        人才发展战略专项资金-人才培育-青年优秀科研人才国际培养计划</t>
  </si>
  <si>
    <t xml:space="preserve">        博士博士后平台建站补贴</t>
  </si>
  <si>
    <t xml:space="preserve">        促进经济高质量发展专项资金-先进制造业发展-首台（套）重大技术装备
        研制与推广应用</t>
  </si>
  <si>
    <t xml:space="preserve">        促进经济高质量发展专项资金-产业转型升级-产业创新能力建设</t>
  </si>
  <si>
    <t xml:space="preserve">        人才发展战略专项资金-人才服务-人才驿站建设</t>
  </si>
  <si>
    <t xml:space="preserve">        人才发展战略专项资金-人才引进-博士博士后人才专项</t>
  </si>
  <si>
    <t xml:space="preserve">        科技创新战略专项资金-科技金融-科技金融融合</t>
  </si>
  <si>
    <t xml:space="preserve">      文化旅游体育与传媒支出</t>
  </si>
  <si>
    <t xml:space="preserve">        其中：文化繁荣发展专项资金-体育改革与发展-足球改革经费</t>
  </si>
  <si>
    <t xml:space="preserve">        中央财政公共体育场馆向社会免费或低收费开放补助资金</t>
  </si>
  <si>
    <t xml:space="preserve">        市县台站修缮救灾补助</t>
  </si>
  <si>
    <t xml:space="preserve">        文化繁荣发展专项资金-广播电视发展-农村广播电视无线覆盖工程运行维
        护</t>
  </si>
  <si>
    <t xml:space="preserve">        文化繁荣发展专项资金-广播电视发展-广播电视专项</t>
  </si>
  <si>
    <t xml:space="preserve">        广播电视户户通运行维护</t>
  </si>
  <si>
    <t xml:space="preserve">        文化繁荣发展专项资金-加强宣传思想文化工作-宣传文化事业及产业发展</t>
  </si>
  <si>
    <t xml:space="preserve">        中央财政文化产业发展专项资金（推动对外文化贸易发展项目）</t>
  </si>
  <si>
    <t xml:space="preserve">      社会保障和就业支出</t>
  </si>
  <si>
    <t xml:space="preserve">        其中：高校毕业生“三支一扶”补助</t>
  </si>
  <si>
    <t xml:space="preserve">        促进就业创业发展专项资金-职业技能培训-创业担保贷款贴息和奖补</t>
  </si>
  <si>
    <t xml:space="preserve">        促进就业创业发展专项资金-职业技能培训-粤菜师傅</t>
  </si>
  <si>
    <t xml:space="preserve">        促进就业创业发展专项资金-公共就业创业服务-人力资源社会保障公共服
        务能力和平台建设</t>
  </si>
  <si>
    <t xml:space="preserve">        促进就业创业发展专项资金-职业技能培训-南粤家政</t>
  </si>
  <si>
    <t xml:space="preserve">        促进就业创业发展专项资金-职业技能培训-“粤菜师傅”“广东技工”
        “南粤家政”综合性公共实训基地</t>
  </si>
  <si>
    <t xml:space="preserve">      卫生健康支出</t>
  </si>
  <si>
    <t xml:space="preserve">        其中：医疗卫生健康事业发展专项资金-健全现代医院管理制度-高水平医
        院建设</t>
  </si>
  <si>
    <t xml:space="preserve">        医疗卫生健康事业发展专项资金-公共卫生服务-公共卫生事务管理</t>
  </si>
  <si>
    <t xml:space="preserve">        医疗卫生健康事业发展专项资金-基层医疗卫生服务体系和全科医生队伍
        建设-基层医疗卫生人才队伍建设</t>
  </si>
  <si>
    <t xml:space="preserve">        中央财政重大传染病防控经费</t>
  </si>
  <si>
    <t xml:space="preserve">        医疗卫生健康事业发展专项资金-疾病预防控制-疫病防控</t>
  </si>
  <si>
    <t xml:space="preserve">        医疗卫生健康事业发展专项资金-传承发展中医药事业-中医药事业传承与
        发展</t>
  </si>
  <si>
    <t xml:space="preserve">        医疗卫生健康事业发展专项资金-传承发展中医药事业-中医药传承创新发
        展行动</t>
  </si>
  <si>
    <t xml:space="preserve">        医疗卫生健康事业发展专项资金-公共卫生服务-食品安全标准与监测评估</t>
  </si>
  <si>
    <t xml:space="preserve">      节能环保支出</t>
  </si>
  <si>
    <t xml:space="preserve">        其中：茂名石化炼油厂卫生防护距离内居民搬迁安置省级补助资金</t>
  </si>
  <si>
    <t xml:space="preserve">        深入打好污染防治攻坚战专项资金-污染防治-大气污染防治与应对
        气候变化</t>
  </si>
  <si>
    <t xml:space="preserve">        中央财政大气污染防治资金</t>
  </si>
  <si>
    <t xml:space="preserve">        深入打好污染防治攻坚战专项资金-污染防治-城市水环境治理</t>
  </si>
  <si>
    <t xml:space="preserve">        深入打好污染防治攻坚战专项资金-污染防治-水污染防治和省内外流域生
        态补偿</t>
  </si>
  <si>
    <t xml:space="preserve">        小东江水东湾流域综合整治</t>
  </si>
  <si>
    <t xml:space="preserve">        中央财政水污染防治资金</t>
  </si>
  <si>
    <t xml:space="preserve">        深入打好污染防治攻坚战专项资金-污染防治-生活垃圾分类</t>
  </si>
  <si>
    <t xml:space="preserve">        深入打好污染防治攻坚战专项资金-污染防治-固体废物与化学品污染防治</t>
  </si>
  <si>
    <t xml:space="preserve">        中央财政土壤污染防治专项资金</t>
  </si>
  <si>
    <t xml:space="preserve">        深入打好污染防治攻坚战专项资金-污染防治-生态环境监管与督察</t>
  </si>
  <si>
    <t xml:space="preserve">        深入打好污染防治攻坚战专项资金-污染防治-核与辐射安全及污染防治</t>
  </si>
  <si>
    <t xml:space="preserve">        深入打好污染防治攻坚战专项资金-污染防治-土壤和地下水污染防治</t>
  </si>
  <si>
    <t xml:space="preserve">        深入打好污染防治攻坚战专项资金-污染防治-近岸海域污染防治</t>
  </si>
  <si>
    <t xml:space="preserve">        中央财政城市管网及污水治理补助资金</t>
  </si>
  <si>
    <t xml:space="preserve">        中央财政农村环境整治资金</t>
  </si>
  <si>
    <t xml:space="preserve">        深入打好污染防治攻坚战专项资金-绿色低碳发展-城乡建设绿色发展</t>
  </si>
  <si>
    <t xml:space="preserve">        深入打好污染防治攻坚战专项资金-绿色低碳发展-节能降耗</t>
  </si>
  <si>
    <t xml:space="preserve">        深入打好污染防治攻坚战专项资金-污染防治-生态环境监测</t>
  </si>
  <si>
    <t xml:space="preserve">        深入打好污染防治攻坚战专项资金-绿色低碳发展-绿色循环发展</t>
  </si>
  <si>
    <t xml:space="preserve">      城乡社区支出</t>
  </si>
  <si>
    <t xml:space="preserve">        其中：社区基层组织经费</t>
  </si>
  <si>
    <t xml:space="preserve">        区域协调发展战略专项资金-住房和城乡建设管理-城乡社区设施补短板及
        历史文化保护</t>
  </si>
  <si>
    <t xml:space="preserve">        区域协调发展战略专项资金-住房和城乡建设管理-城市管理与地下基础设
        施建设更新改造</t>
  </si>
  <si>
    <t xml:space="preserve">        核工业韶关矿冶居民区维修改造补助资金</t>
  </si>
  <si>
    <t xml:space="preserve">      农林水支出</t>
  </si>
  <si>
    <t xml:space="preserve">        其中：乡村振兴战略专项资金-农业产业发展-种业振兴与科技兴农</t>
  </si>
  <si>
    <t xml:space="preserve">        乡村振兴战略专项资金-农业产业发展-公共型农业社会化服务体系改革</t>
  </si>
  <si>
    <t xml:space="preserve">        乡村振兴战略专项资金-农业产业发展-生产、供销、信用综合合作试点</t>
  </si>
  <si>
    <t xml:space="preserve">        中央土地指标跨省域调剂收入安排的支出</t>
  </si>
  <si>
    <t xml:space="preserve">        中央财政农村综合改革转移支付</t>
  </si>
  <si>
    <t xml:space="preserve">        乡村振兴战略专项资金-农业农村基础设施建设-行业能力建设</t>
  </si>
  <si>
    <t xml:space="preserve">        乡村振兴战略专项资金-农业农村基础设施建设-全面推进河长制湖长制</t>
  </si>
  <si>
    <t xml:space="preserve">        乡村振兴战略专项资金-农业农村基础设施建设-水土保持</t>
  </si>
  <si>
    <t xml:space="preserve">        乡村振兴战略专项资金-农业农村基础设施建设-水资源节约与保护</t>
  </si>
  <si>
    <t xml:space="preserve">        灾害防治及应急管理专项资金-防灾救灾应急-水利救灾应急</t>
  </si>
  <si>
    <t xml:space="preserve">        改变省属水电厂利益分配后税收返还</t>
  </si>
  <si>
    <t xml:space="preserve">        省属水电厂水库移民补助资金</t>
  </si>
  <si>
    <t xml:space="preserve">        农村创业青年培训经费</t>
  </si>
  <si>
    <t xml:space="preserve">        农村基层组织经费</t>
  </si>
  <si>
    <t xml:space="preserve">        村务监督委员会补贴资金</t>
  </si>
  <si>
    <t xml:space="preserve">        中央财政普惠金融发展专项资金</t>
  </si>
  <si>
    <t xml:space="preserve">        省级普惠金融发展资金项目</t>
  </si>
  <si>
    <t xml:space="preserve">        乡村振兴战略专项资金-农业产业发展-乱占耕地建房整治</t>
  </si>
  <si>
    <t xml:space="preserve">      交通运输支出</t>
  </si>
  <si>
    <t xml:space="preserve">        其中：区域协调发展战略专项资金-普通公路水路建设-普通国省道建设</t>
  </si>
  <si>
    <t xml:space="preserve">        区域协调发展战略专项资金-普通公路水路建设-重点经济网络公路</t>
  </si>
  <si>
    <t xml:space="preserve">        区域协调发展战略专项资金-普通公路水路建设-省对地方公路养护等补助</t>
  </si>
  <si>
    <t xml:space="preserve">        区域协调发展战略专项资金-普通公路水路建设-省级交通事业发展保障支
        出</t>
  </si>
  <si>
    <t xml:space="preserve">        灾害防治及应急管理专项资金-防灾救灾应急-公路灾毁修复</t>
  </si>
  <si>
    <t xml:space="preserve">        超限车辆电子抓拍监控设施点建设</t>
  </si>
  <si>
    <t xml:space="preserve">        取消车辆通行费年票制贴息补助</t>
  </si>
  <si>
    <t xml:space="preserve">        支持西部陆海新通道建设省级补助资金</t>
  </si>
  <si>
    <t xml:space="preserve">        促进经济高质量发展专项资金-现代流通体系建设-邮政快递业发展</t>
  </si>
  <si>
    <t xml:space="preserve">      资源勘探工业信息等支出</t>
  </si>
  <si>
    <t xml:space="preserve">        其中：促进经济高质量发展专项资金-产业有序转移-产业有序转移</t>
  </si>
  <si>
    <t xml:space="preserve">        促进经济高质量发展专项资金-产业转型升级-工业园区高质量发展</t>
  </si>
  <si>
    <t xml:space="preserve">        促进经济高质量发展专项资金-信息化和信息产业发展-新一代新信息技
        术和产业发展</t>
  </si>
  <si>
    <t xml:space="preserve">        促进经济高质量发展专项资金-先进制造业发展-普惠性制造业投资奖励</t>
  </si>
  <si>
    <t xml:space="preserve">        促进经济高质量发展专项资金-先进制造业发展-大型产业集聚区建设发展</t>
  </si>
  <si>
    <t xml:space="preserve">        促进经济高质量发展专项资金-先进制造业发展-重大先进制造业投资奖励</t>
  </si>
  <si>
    <t xml:space="preserve">        促进经济高质量发展专项资金-民营经济及中小微企业发展-民营经济及
        中小微企业发展</t>
  </si>
  <si>
    <t xml:space="preserve">        中央财政中小企业发展专项资金</t>
  </si>
  <si>
    <t xml:space="preserve">      商业服务业等支出</t>
  </si>
  <si>
    <t xml:space="preserve">        其中：促进经济高质量发展专项资金-外经贸发展-利用外资奖励</t>
  </si>
  <si>
    <t xml:space="preserve">        促进经济高质量发展专项资金-外经贸发展-中欧班列</t>
  </si>
  <si>
    <t xml:space="preserve">        促进经济高质量发展专项资金-外经贸发展-口岸建设</t>
  </si>
  <si>
    <t xml:space="preserve">        促进经济高质量发展专项资金-外经贸发展-促进外贸发展</t>
  </si>
  <si>
    <t xml:space="preserve">        中央财政外经贸发展资金</t>
  </si>
  <si>
    <t xml:space="preserve">        促进经济高质量发展专项资金-现代流通体系建设-发展内贸促消费</t>
  </si>
  <si>
    <t xml:space="preserve">        中央财政服务业发展资金</t>
  </si>
  <si>
    <t xml:space="preserve">      金融支出</t>
  </si>
  <si>
    <t xml:space="preserve">        促进经济高质量发展专项资金-金融服务-重点金融平台项目建设</t>
  </si>
  <si>
    <t xml:space="preserve">      自然资源海洋气象等支出</t>
  </si>
  <si>
    <t xml:space="preserve">        其中：自然资源事务专项资金-自然资源保护与利用-南粤古驿道保护利用</t>
  </si>
  <si>
    <t xml:space="preserve">        自然资源事务专项资金-自然资源保护与利用-自然资源规划利用监管与
        监测</t>
  </si>
  <si>
    <t xml:space="preserve">        自然资源事务专项资金-自然资源保护与利用-自然资源生态保护修复</t>
  </si>
  <si>
    <t xml:space="preserve">        中央财政重点生态保护修复治理资金</t>
  </si>
  <si>
    <t xml:space="preserve">        促进经济高质量发展专项资金-海洋经济发展-海洋六大产业</t>
  </si>
  <si>
    <t xml:space="preserve">      粮油物资储备支出</t>
  </si>
  <si>
    <t xml:space="preserve">        其中：救灾物资储备管理经费</t>
  </si>
  <si>
    <t xml:space="preserve">      灾害防治及应急管理支出</t>
  </si>
  <si>
    <t xml:space="preserve">        国家东南区域应急救援中心项目</t>
  </si>
  <si>
    <t xml:space="preserve">        灾害防治及应急管理专项资金-防灾救灾应急-森林防火及航空消防</t>
  </si>
  <si>
    <t xml:space="preserve">        灾害防治及应急管理专项资金-应急管理及安全生产-应急管理及安全生产</t>
  </si>
  <si>
    <t xml:space="preserve">        老区苏区消防站装备扶持计划</t>
  </si>
  <si>
    <t xml:space="preserve">        政府专职消防队员业务经费补助</t>
  </si>
  <si>
    <t xml:space="preserve">        灾害防治及应急管理专项资金-防灾救灾应急-地质灾害防治</t>
  </si>
  <si>
    <t xml:space="preserve">        中央财政自然灾害防治体系建设补助资金</t>
  </si>
  <si>
    <t xml:space="preserve">      其他支出</t>
  </si>
  <si>
    <t xml:space="preserve">        其中：省对省直管县财政试点市的补助（原县对市的上解）</t>
  </si>
  <si>
    <t xml:space="preserve">        省对省直管县财政试点市的补助（原市对县的补助）</t>
  </si>
  <si>
    <t xml:space="preserve">        深圳计划单列市专项补助</t>
  </si>
  <si>
    <t xml:space="preserve">备注：
    1.“其他支出”主要是实行财政省直管县改革后，原市级对县级的补助通过省列收列支反映。
    2.部分涉密项目未在本表中反映。
    3.本表仅反映专项资金转移支付部分，不含省本级支出部分，所列示金额与表74存在差异。
    4.税收返还和转移支付分地区列示情况详见附件二第2册表22。
    5.纳入涉农统筹整合的资金中，由市县统筹使用的资金均列入“农林水共同财政事权转移支付支出”，仍在农林水支出科目反映的仅为转移支付资金中保留省级审批权限的资金部分。
</t>
  </si>
  <si>
    <t>表70</t>
  </si>
  <si>
    <r>
      <rPr>
        <b/>
        <sz val="64"/>
        <rFont val="Times New Roman"/>
        <charset val="0"/>
      </rPr>
      <t>2021</t>
    </r>
    <r>
      <rPr>
        <b/>
        <sz val="64"/>
        <rFont val="宋体"/>
        <charset val="134"/>
      </rPr>
      <t>年省级财政专项资金目录结构表</t>
    </r>
  </si>
  <si>
    <t>战略领域</t>
  </si>
  <si>
    <t>财政事权</t>
  </si>
  <si>
    <t>政策任务</t>
  </si>
  <si>
    <t>主管部门</t>
  </si>
  <si>
    <t>主管处室</t>
  </si>
  <si>
    <t>金额</t>
  </si>
  <si>
    <t>提前安排省级</t>
  </si>
  <si>
    <t>提前安排对下</t>
  </si>
  <si>
    <t>涉M</t>
  </si>
  <si>
    <t>是否有改动（名称、金额、结构）</t>
  </si>
  <si>
    <t>1.保留省级审批权限</t>
  </si>
  <si>
    <t>2.下放用款单位</t>
  </si>
  <si>
    <t>3.下放市县</t>
  </si>
  <si>
    <t>备注</t>
  </si>
  <si>
    <t>基金</t>
  </si>
  <si>
    <r>
      <rPr>
        <b/>
        <sz val="36"/>
        <rFont val="微软雅黑"/>
        <charset val="134"/>
      </rPr>
      <t>一、促进就业创业发展专项资金</t>
    </r>
    <r>
      <rPr>
        <sz val="36"/>
        <rFont val="宋体"/>
        <charset val="134"/>
      </rPr>
      <t>◎</t>
    </r>
  </si>
  <si>
    <t>公共就业创业服务</t>
  </si>
  <si>
    <t>名字</t>
  </si>
  <si>
    <t>就业创业政策性补贴及服务补助</t>
  </si>
  <si>
    <t>省人力资源社会保障厅</t>
  </si>
  <si>
    <t>社保处</t>
  </si>
  <si>
    <t>人力资源社会保障公共服务能力和平台建设</t>
  </si>
  <si>
    <t>妇女创业小额担保贷款贴息</t>
  </si>
  <si>
    <t>省妇联</t>
  </si>
  <si>
    <t>行政处</t>
  </si>
  <si>
    <t>职业技能培训</t>
  </si>
  <si>
    <t>名字，两项合并</t>
  </si>
  <si>
    <t>粤菜师傅</t>
  </si>
  <si>
    <t>结构和名字：供销社的要调整结构，原属于乡村振兴-农业产业发展 财政事权</t>
  </si>
  <si>
    <t>省供销社</t>
  </si>
  <si>
    <t>南粤家政</t>
  </si>
  <si>
    <t>农村电商</t>
  </si>
  <si>
    <t>圆梦计划</t>
  </si>
  <si>
    <t>创业担保贷款贴息和奖补</t>
  </si>
  <si>
    <t>技工教育发展</t>
  </si>
  <si>
    <t>广东技工</t>
  </si>
  <si>
    <t>技能竞赛</t>
  </si>
  <si>
    <t>二、促进经济高质量发展专项资金</t>
  </si>
  <si>
    <r>
      <rPr>
        <b/>
        <sz val="36"/>
        <rFont val="微软雅黑"/>
        <charset val="134"/>
      </rPr>
      <t>工业企业转型升级</t>
    </r>
    <r>
      <rPr>
        <b/>
        <sz val="36"/>
        <rFont val="宋体"/>
        <charset val="134"/>
      </rPr>
      <t>☆</t>
    </r>
  </si>
  <si>
    <t>工业企业技术改造△</t>
  </si>
  <si>
    <t>省工业和信息化厅</t>
  </si>
  <si>
    <t>工贸处</t>
  </si>
  <si>
    <t>备注：
     1.本表为2021年省级财政安排的专项资金额度，不含中央资金及未列入专项资金范围的资金。
     2.个别项目总数与分项加总数略有差异，主要是相关数据以万元为单位、四舍五入。
     3.标记◎的资金，按国家部署落实终身制职业技能培训制度，除本表所列资金外，另从失业保险基金中安排145亿元。
     4.标记☆的资金，由于部分项目涉密，按规定未列示，下同。
     5.标记△的资金，部分额度在2020年提前落实，下同。工业企业技术改造资金在2020年提前落实20.44亿元。</t>
  </si>
  <si>
    <t>产业创新能力和平台建设△</t>
  </si>
  <si>
    <t>战略性产业集群产业链支撑</t>
  </si>
  <si>
    <t>军民融合发展</t>
  </si>
  <si>
    <t>省委军民融合办</t>
  </si>
  <si>
    <t>政法处</t>
  </si>
  <si>
    <t>产业园发展</t>
  </si>
  <si>
    <t>工业园区高质量发展△</t>
  </si>
  <si>
    <t>民营经济及中小微企业发展</t>
  </si>
  <si>
    <t>民营经济及中小微企业发展△</t>
  </si>
  <si>
    <t>信息化和信息产业发展</t>
  </si>
  <si>
    <t>名字，原名：信息化信息产业发展</t>
  </si>
  <si>
    <t>新一代信息技术和产业发展</t>
  </si>
  <si>
    <t>名字，原名：现代服务业发展</t>
  </si>
  <si>
    <t>现代流通体系建设</t>
  </si>
  <si>
    <t>结构：原属于“外经贸发展”财政事权</t>
  </si>
  <si>
    <t>发展内贸促消费</t>
  </si>
  <si>
    <t>省商务厅</t>
  </si>
  <si>
    <t>邮政快递业发展</t>
  </si>
  <si>
    <t>省邮政管理局</t>
  </si>
  <si>
    <t>中欧班列</t>
  </si>
  <si>
    <t>海洋经济发展</t>
  </si>
  <si>
    <t>海洋经济六大产业</t>
  </si>
  <si>
    <t>省自然资源厅</t>
  </si>
  <si>
    <t>资环处</t>
  </si>
  <si>
    <t>金融服务</t>
  </si>
  <si>
    <t>重点金融平台项目建设</t>
  </si>
  <si>
    <t>省地方金融监管局</t>
  </si>
  <si>
    <t>金融处</t>
  </si>
  <si>
    <r>
      <rPr>
        <sz val="32"/>
        <rFont val="宋体"/>
        <charset val="134"/>
      </rPr>
      <t>地市：</t>
    </r>
    <r>
      <rPr>
        <sz val="32"/>
        <rFont val="Times New Roman"/>
        <charset val="0"/>
      </rPr>
      <t>800</t>
    </r>
    <r>
      <rPr>
        <sz val="32"/>
        <rFont val="宋体"/>
        <charset val="134"/>
      </rPr>
      <t>，省级：</t>
    </r>
    <r>
      <rPr>
        <sz val="32"/>
        <rFont val="Times New Roman"/>
        <charset val="0"/>
      </rPr>
      <t xml:space="preserve">3790 </t>
    </r>
  </si>
  <si>
    <t>外经贸发展</t>
  </si>
  <si>
    <t>利用外资奖励</t>
  </si>
  <si>
    <t>促进外贸发展</t>
  </si>
  <si>
    <t>备注：
     △产业创新能力和平台建设、工业园区高质量发展、民营经济及中小微企业发展资金分别在2020年提前落实2.5亿元、
     9亿元、1.89亿元。</t>
  </si>
  <si>
    <t>双向投资合作</t>
  </si>
  <si>
    <t>口岸建设</t>
  </si>
  <si>
    <t>商务公共服务</t>
  </si>
  <si>
    <t>名字：原名“加工贸易企业融资风险补偿资金池”</t>
  </si>
  <si>
    <t>加工贸易企业融资风险补偿</t>
  </si>
  <si>
    <t>省属企业改革发展</t>
  </si>
  <si>
    <t>支持省属企业聚焦主业及发展实业</t>
  </si>
  <si>
    <t>省国资委</t>
  </si>
  <si>
    <t>资产处</t>
  </si>
  <si>
    <t>市场监督管理</t>
  </si>
  <si>
    <t>质检平台及标准化建设</t>
  </si>
  <si>
    <t>省市场监管局</t>
  </si>
  <si>
    <t>专利奖奖励</t>
  </si>
  <si>
    <t>知识产权创造、运用、保护及省部会商</t>
  </si>
  <si>
    <t>食品抽检及监管</t>
  </si>
  <si>
    <t>药品监督管理</t>
  </si>
  <si>
    <t>省药监局</t>
  </si>
  <si>
    <t>产品质量监督抽查及监管</t>
  </si>
  <si>
    <r>
      <rPr>
        <sz val="28"/>
        <rFont val="宋体"/>
        <charset val="134"/>
      </rPr>
      <t>名字：原名</t>
    </r>
    <r>
      <rPr>
        <sz val="28"/>
        <rFont val="Times New Roman"/>
        <charset val="0"/>
      </rPr>
      <t>“</t>
    </r>
    <r>
      <rPr>
        <sz val="28"/>
        <rFont val="宋体"/>
        <charset val="134"/>
      </rPr>
      <t>广东省质量提升发展基金</t>
    </r>
    <r>
      <rPr>
        <sz val="28"/>
        <rFont val="Times New Roman"/>
        <charset val="0"/>
      </rPr>
      <t>”</t>
    </r>
  </si>
  <si>
    <t>质量提升发展基金</t>
  </si>
  <si>
    <t>三、科技创新战略专项资金</t>
  </si>
  <si>
    <t>基础与应用基础研究</t>
  </si>
  <si>
    <t>省自然科学基金</t>
  </si>
  <si>
    <t>省科技厅</t>
  </si>
  <si>
    <t>科教文处</t>
  </si>
  <si>
    <t>基础研究重大项目</t>
  </si>
  <si>
    <t>公益性科技基础平台建设项目</t>
  </si>
  <si>
    <t>省属科研院所创新能力建设</t>
  </si>
  <si>
    <t>重点领域研发计划</t>
  </si>
  <si>
    <r>
      <rPr>
        <sz val="28"/>
        <rFont val="宋体"/>
        <charset val="134"/>
      </rPr>
      <t>名字，原名</t>
    </r>
    <r>
      <rPr>
        <sz val="28"/>
        <rFont val="Times New Roman"/>
        <charset val="0"/>
      </rPr>
      <t>“</t>
    </r>
    <r>
      <rPr>
        <sz val="28"/>
        <rFont val="宋体"/>
        <charset val="134"/>
      </rPr>
      <t>重点研发领域竞争择优类项目”</t>
    </r>
  </si>
  <si>
    <t>重点研发领域竞争择优项目</t>
  </si>
  <si>
    <r>
      <rPr>
        <sz val="28"/>
        <rFont val="宋体"/>
        <charset val="134"/>
      </rPr>
      <t>名字，原名：定向组织、应急响应、</t>
    </r>
    <r>
      <rPr>
        <sz val="28"/>
        <rFont val="Times New Roman"/>
        <charset val="0"/>
      </rPr>
      <t>“</t>
    </r>
    <r>
      <rPr>
        <sz val="28"/>
        <rFont val="宋体"/>
        <charset val="134"/>
      </rPr>
      <t>揭榜制</t>
    </r>
    <r>
      <rPr>
        <sz val="28"/>
        <rFont val="Times New Roman"/>
        <charset val="0"/>
      </rPr>
      <t>”</t>
    </r>
    <r>
      <rPr>
        <sz val="28"/>
        <rFont val="宋体"/>
        <charset val="134"/>
      </rPr>
      <t>及论证制项目项目</t>
    </r>
  </si>
  <si>
    <r>
      <rPr>
        <sz val="36"/>
        <rFont val="宋体"/>
        <charset val="134"/>
      </rPr>
      <t>定向组织、应急响应、</t>
    </r>
    <r>
      <rPr>
        <sz val="36"/>
        <rFont val="Times New Roman"/>
        <charset val="0"/>
      </rPr>
      <t>“</t>
    </r>
    <r>
      <rPr>
        <sz val="36"/>
        <rFont val="宋体"/>
        <charset val="134"/>
      </rPr>
      <t>揭榜制</t>
    </r>
    <r>
      <rPr>
        <sz val="36"/>
        <rFont val="Times New Roman"/>
        <charset val="0"/>
      </rPr>
      <t>”</t>
    </r>
    <r>
      <rPr>
        <sz val="36"/>
        <rFont val="宋体"/>
        <charset val="134"/>
      </rPr>
      <t>及论证制项目</t>
    </r>
  </si>
  <si>
    <t>部省联动重大项目及对接国家重大科技项目</t>
  </si>
  <si>
    <r>
      <rPr>
        <b/>
        <sz val="36"/>
        <rFont val="微软雅黑"/>
        <charset val="134"/>
      </rPr>
      <t>实验室体系建设</t>
    </r>
    <r>
      <rPr>
        <sz val="36"/>
        <rFont val="宋体"/>
        <charset val="134"/>
      </rPr>
      <t>☆</t>
    </r>
  </si>
  <si>
    <t>合并，原名省实验室（粤东西北地区同步投入）/省实验室（珠三角地区后奖补）,系统无需修改</t>
  </si>
  <si>
    <t>省实验室建设</t>
  </si>
  <si>
    <t>省重点实验室粤港澳联合实验室建设</t>
  </si>
  <si>
    <t>省部共建国家重点实验室建设</t>
  </si>
  <si>
    <t>高等级生物安全实验室及公共平台建设</t>
  </si>
  <si>
    <t>国际科技创新中心建设与区域创新能力提升</t>
  </si>
  <si>
    <r>
      <rPr>
        <sz val="28"/>
        <rFont val="宋体"/>
        <charset val="134"/>
      </rPr>
      <t>名称，原名</t>
    </r>
    <r>
      <rPr>
        <sz val="28"/>
        <rFont val="Times New Roman"/>
        <charset val="0"/>
      </rPr>
      <t>“</t>
    </r>
    <r>
      <rPr>
        <sz val="28"/>
        <rFont val="宋体"/>
        <charset val="134"/>
      </rPr>
      <t>国际科技合作和粤港澳科技合作（含项目、平台合作）”</t>
    </r>
  </si>
  <si>
    <t>国际科技合作和粤港澳科技合作</t>
  </si>
  <si>
    <r>
      <rPr>
        <sz val="28"/>
        <rFont val="宋体"/>
        <charset val="134"/>
      </rPr>
      <t>金额减少</t>
    </r>
    <r>
      <rPr>
        <sz val="28"/>
        <rFont val="Times New Roman"/>
        <charset val="0"/>
      </rPr>
      <t>4500</t>
    </r>
  </si>
  <si>
    <t>新型研发机构及高水平创新平台建设</t>
  </si>
  <si>
    <t>孵化育成体系建设</t>
  </si>
  <si>
    <t>科技金融</t>
  </si>
  <si>
    <t>科普与软科学</t>
  </si>
  <si>
    <t>科学技术奖励</t>
  </si>
  <si>
    <r>
      <rPr>
        <sz val="28"/>
        <rFont val="宋体"/>
        <charset val="134"/>
      </rPr>
      <t>名称，原名</t>
    </r>
    <r>
      <rPr>
        <sz val="28"/>
        <rFont val="Times New Roman"/>
        <charset val="0"/>
      </rPr>
      <t>“</t>
    </r>
    <r>
      <rPr>
        <sz val="28"/>
        <rFont val="宋体"/>
        <charset val="134"/>
      </rPr>
      <t>市县区域创新能力提升</t>
    </r>
    <r>
      <rPr>
        <sz val="28"/>
        <rFont val="Times New Roman"/>
        <charset val="0"/>
      </rPr>
      <t>”</t>
    </r>
  </si>
  <si>
    <t>区域创新能力提升</t>
  </si>
  <si>
    <t>高新技术产业开发区高质量发展</t>
  </si>
  <si>
    <t>技术创新体系建设</t>
  </si>
  <si>
    <t>建设国内一流研究机构</t>
  </si>
  <si>
    <t>省科学院</t>
  </si>
  <si>
    <t>高水平农科院建设</t>
  </si>
  <si>
    <t>省农科院</t>
  </si>
  <si>
    <t>农业处</t>
  </si>
  <si>
    <t>大学生科技创新培育</t>
  </si>
  <si>
    <t>团省委</t>
  </si>
  <si>
    <r>
      <rPr>
        <b/>
        <sz val="36"/>
        <rFont val="微软雅黑"/>
        <charset val="134"/>
      </rPr>
      <t>人才发展</t>
    </r>
    <r>
      <rPr>
        <sz val="36"/>
        <rFont val="宋体"/>
        <charset val="134"/>
      </rPr>
      <t>☆</t>
    </r>
  </si>
  <si>
    <t>合并</t>
  </si>
  <si>
    <t>珠江人才计划</t>
  </si>
  <si>
    <t>省科技厅、省工业和信息化厅、省委网信办、省卫生健康委</t>
  </si>
  <si>
    <t>广东特支计划</t>
  </si>
  <si>
    <t>省科技厅、省教育厅、省工业和信息化厅、省委网信办、省卫生健康委</t>
  </si>
  <si>
    <t>名字更正</t>
  </si>
  <si>
    <t>扬帆计划△</t>
  </si>
  <si>
    <t>省委组织部、省人力资源社会保障厅</t>
  </si>
  <si>
    <t>企业家人才培养工程</t>
  </si>
  <si>
    <t>院士津补贴</t>
  </si>
  <si>
    <t>省科协</t>
  </si>
  <si>
    <t>科教文处/行政处</t>
  </si>
  <si>
    <t>名字，原名：广东省制造业“千企智造·智汇行动”</t>
  </si>
  <si>
    <t>“千企智造·智汇行动”人才引进服务</t>
  </si>
  <si>
    <t>国家千人万人计划专家省级配套资金☆</t>
  </si>
  <si>
    <t>省委组织部</t>
  </si>
  <si>
    <r>
      <rPr>
        <sz val="32"/>
        <color indexed="8"/>
        <rFont val="宋体"/>
        <charset val="134"/>
      </rPr>
      <t>表</t>
    </r>
    <r>
      <rPr>
        <sz val="32"/>
        <color indexed="8"/>
        <rFont val="Times New Roman"/>
        <charset val="0"/>
      </rPr>
      <t>2</t>
    </r>
    <r>
      <rPr>
        <sz val="32"/>
        <color indexed="8"/>
        <rFont val="宋体"/>
        <charset val="134"/>
      </rPr>
      <t>同步隐藏</t>
    </r>
  </si>
  <si>
    <t>青年优秀科研人才国际培养计划博士后项目</t>
  </si>
  <si>
    <t>名字，原名：广东省博士博士后专项支持计划</t>
  </si>
  <si>
    <t>博士博士后专项支持计划</t>
  </si>
  <si>
    <t>四、乡村振兴战略专项资金</t>
  </si>
  <si>
    <t>原名：涉农转移支付资金</t>
  </si>
  <si>
    <r>
      <rPr>
        <sz val="36"/>
        <rFont val="宋体"/>
        <charset val="134"/>
      </rPr>
      <t>◇</t>
    </r>
    <r>
      <rPr>
        <b/>
        <sz val="36"/>
        <rFont val="微软雅黑"/>
        <charset val="134"/>
      </rPr>
      <t>涉农统筹整合转移支付</t>
    </r>
  </si>
  <si>
    <t>原名：涉农转移支付统筹资金（在表格中修改主管部门）</t>
  </si>
  <si>
    <t>◇涉农统筹整合转移支付</t>
  </si>
  <si>
    <t>省农业农村厅、省水利厅、省林业局、省生态环境厅、省交通运输厅、省自然资源厅、省住房城乡建设厅、省文化和旅游厅等</t>
  </si>
  <si>
    <t>含水库移民后期扶持资金2.06亿元。</t>
  </si>
  <si>
    <r>
      <rPr>
        <sz val="36"/>
        <rFont val="宋体"/>
        <charset val="134"/>
      </rPr>
      <t>◆</t>
    </r>
    <r>
      <rPr>
        <b/>
        <sz val="36"/>
        <rFont val="微软雅黑"/>
        <charset val="134"/>
      </rPr>
      <t>农业产业发展</t>
    </r>
  </si>
  <si>
    <t>备注：
     1.△扬帆计划资金在2020年提前落实1.8亿元。
     2.按照涉农资金统筹整合改革要求，从2021年起，对涉农资金从预算编制源头进行整合，按照市县统筹使用（标记◇）
       和省级组织实施（标记◆）两部分编制。其中，市县统筹使用资金260.04亿元，由市县围绕农业产业发展、农村人
       居环境整治、生态林业建设、农业农村基础设施等方面，结合当地实际，推动乡村振兴发展。省级组织实施资金共
       52.71亿元，主要用于现代农业产业体系建设、万里碧道、农村危桥改造、农业科技等支出；部分项目较上年减少的
       主要原因是大量资金已下放市县统筹使用。</t>
  </si>
  <si>
    <t>◆农业监测检测</t>
  </si>
  <si>
    <t>省农业农村厅</t>
  </si>
  <si>
    <t>◆农业农村重点试点示范及基地建设</t>
  </si>
  <si>
    <t>◆农业农村宣传推广、综合管理及能力建设</t>
  </si>
  <si>
    <t>◆发展现代农业产业体系</t>
  </si>
  <si>
    <t>省财政</t>
  </si>
  <si>
    <t>◆科技兴农</t>
  </si>
  <si>
    <t>科技兴农</t>
  </si>
  <si>
    <t>科技支撑乡村振兴</t>
  </si>
  <si>
    <t>原名：粤港澳大湾区（广东惠州）绿色农产品生产供应基地
金额：2021年调为0，全额提前安排</t>
  </si>
  <si>
    <t>粤港澳大湾区绿色农产品生产供应
基地△</t>
  </si>
  <si>
    <t>原名：公共型农业社会化服务体系试点改革</t>
  </si>
  <si>
    <t>公共型农业社会化服务体系试点</t>
  </si>
  <si>
    <r>
      <rPr>
        <sz val="32"/>
        <rFont val="宋体"/>
        <charset val="134"/>
      </rPr>
      <t>其中，</t>
    </r>
    <r>
      <rPr>
        <sz val="32"/>
        <rFont val="Times New Roman"/>
        <charset val="0"/>
      </rPr>
      <t>2000</t>
    </r>
    <r>
      <rPr>
        <sz val="32"/>
        <rFont val="宋体"/>
        <charset val="134"/>
      </rPr>
      <t>万元为涉农</t>
    </r>
  </si>
  <si>
    <t>农业科技能力提升</t>
  </si>
  <si>
    <r>
      <rPr>
        <sz val="36"/>
        <rFont val="宋体"/>
        <charset val="134"/>
      </rPr>
      <t>◆</t>
    </r>
    <r>
      <rPr>
        <b/>
        <sz val="36"/>
        <rFont val="微软雅黑"/>
        <charset val="134"/>
      </rPr>
      <t>农村人居环境整治</t>
    </r>
  </si>
  <si>
    <r>
      <rPr>
        <sz val="28"/>
        <rFont val="宋体"/>
        <charset val="134"/>
      </rPr>
      <t xml:space="preserve">名字，原名 </t>
    </r>
    <r>
      <rPr>
        <sz val="28"/>
        <rFont val="Times New Roman"/>
        <charset val="0"/>
      </rPr>
      <t>“</t>
    </r>
    <r>
      <rPr>
        <sz val="28"/>
        <rFont val="宋体"/>
        <charset val="134"/>
      </rPr>
      <t>四好农村路</t>
    </r>
    <r>
      <rPr>
        <sz val="28"/>
        <rFont val="Times New Roman"/>
        <charset val="0"/>
      </rPr>
      <t>”</t>
    </r>
    <r>
      <rPr>
        <sz val="28"/>
        <rFont val="宋体"/>
        <charset val="134"/>
      </rPr>
      <t>建设</t>
    </r>
  </si>
  <si>
    <t>◆农村危桥改造</t>
  </si>
  <si>
    <t>省交通运输厅</t>
  </si>
  <si>
    <t>综合处</t>
  </si>
  <si>
    <r>
      <rPr>
        <sz val="36"/>
        <rFont val="宋体"/>
        <charset val="134"/>
      </rPr>
      <t>◆</t>
    </r>
    <r>
      <rPr>
        <b/>
        <sz val="36"/>
        <rFont val="微软雅黑"/>
        <charset val="134"/>
      </rPr>
      <t>农业农村基础设施建设</t>
    </r>
  </si>
  <si>
    <t>原名：万里碧道专项</t>
  </si>
  <si>
    <t>◆万里碧道</t>
  </si>
  <si>
    <t>省水利厅</t>
  </si>
  <si>
    <t>原名：中小河流治理项目</t>
  </si>
  <si>
    <t>◆中小河流治理</t>
  </si>
  <si>
    <t>原名：中央投资水利配套项目</t>
  </si>
  <si>
    <t>◆中央和省级共同投资水利项目</t>
  </si>
  <si>
    <t>原名：河长制湖长制项目</t>
  </si>
  <si>
    <t>◆全面推行河长制、湖长制</t>
  </si>
  <si>
    <t>◆重大水利工程设施</t>
  </si>
  <si>
    <t>原名：水土保持项目</t>
  </si>
  <si>
    <t>◆水土保持</t>
  </si>
  <si>
    <t>备注：
    △粤港澳大湾区绿色农产品生产供应基地在2020年提前落实5亿元。</t>
  </si>
  <si>
    <r>
      <rPr>
        <sz val="28"/>
        <rFont val="宋体"/>
        <charset val="134"/>
      </rPr>
      <t>金额</t>
    </r>
    <r>
      <rPr>
        <sz val="28"/>
        <rFont val="Times New Roman"/>
        <charset val="0"/>
      </rPr>
      <t>+500</t>
    </r>
  </si>
  <si>
    <t>◆水资源节约与保护</t>
  </si>
  <si>
    <t>原名：其他省级投资项目，金额减少500</t>
  </si>
  <si>
    <t>◆行业能力建设</t>
  </si>
  <si>
    <t>从涉农中拆分</t>
  </si>
  <si>
    <t>◆水库移民后期扶持</t>
  </si>
  <si>
    <t>五、区域协调发展战略专项资金</t>
  </si>
  <si>
    <t>普通公路水路建设</t>
  </si>
  <si>
    <t>普通国省道建设△</t>
  </si>
  <si>
    <t>港口建设维护</t>
  </si>
  <si>
    <t>内河航道建设</t>
  </si>
  <si>
    <t>省对地方公路养护等补助</t>
  </si>
  <si>
    <t>重点经济网络公路</t>
  </si>
  <si>
    <t>省级交通事业发展保障支出</t>
  </si>
  <si>
    <t>基建投资</t>
  </si>
  <si>
    <t>重大项目前期工作经费</t>
  </si>
  <si>
    <t>省发展改革委</t>
  </si>
  <si>
    <t>经建处</t>
  </si>
  <si>
    <t>基建投资及配套</t>
  </si>
  <si>
    <t>先进制造产业投资基金</t>
  </si>
  <si>
    <t>住房和城乡建设</t>
  </si>
  <si>
    <t>保障性安居工程</t>
  </si>
  <si>
    <t>省住房城乡建设厅</t>
  </si>
  <si>
    <t>社区体育公园</t>
  </si>
  <si>
    <t>原名：城镇老旧小区改造重点项目补助资金</t>
  </si>
  <si>
    <t>城镇老旧小区改造</t>
  </si>
  <si>
    <t>备注：
    △普通国省道建设资金在2020年提前落实15亿元。</t>
  </si>
  <si>
    <t>原名：农村削坡建房地质灾害隐患排查整治资金</t>
  </si>
  <si>
    <t>农村削坡建房地质灾害隐患排查整治</t>
  </si>
  <si>
    <t>促进少数民族地区发展</t>
  </si>
  <si>
    <t>促进少数民族地区发展补助</t>
  </si>
  <si>
    <t>省民族宗教委</t>
  </si>
  <si>
    <t>六、打好污染防治攻坚战专项资金</t>
  </si>
  <si>
    <r>
      <rPr>
        <sz val="28"/>
        <rFont val="宋体"/>
        <charset val="134"/>
      </rPr>
      <t>原名：</t>
    </r>
    <r>
      <rPr>
        <sz val="28"/>
        <rFont val="Times New Roman"/>
        <charset val="0"/>
      </rPr>
      <t>“</t>
    </r>
    <r>
      <rPr>
        <sz val="28"/>
        <rFont val="宋体"/>
        <charset val="134"/>
      </rPr>
      <t>生态环境污染防治”</t>
    </r>
  </si>
  <si>
    <t>水污染防治和省内外流域生态补偿</t>
  </si>
  <si>
    <t>省生态环境厅</t>
  </si>
  <si>
    <t>调结构：原财政事权：“突出抓好水污染治理”
原名：镇级生活污水处理设施建设运维补助资金</t>
  </si>
  <si>
    <t>镇级生活污水处理设施建设运维</t>
  </si>
  <si>
    <t>调结构：原财政事权：“突出抓好水污染治理”
原名：污水提质增效与排水防涝</t>
  </si>
  <si>
    <t>污水处理提质增效与排水防涝</t>
  </si>
  <si>
    <t>大气污染防治</t>
  </si>
  <si>
    <t>近岸海域污染防治</t>
  </si>
  <si>
    <t>土壤和地下水污染防治</t>
  </si>
  <si>
    <t>固体废物与化学品污染防治</t>
  </si>
  <si>
    <r>
      <rPr>
        <sz val="28"/>
        <rFont val="宋体"/>
        <charset val="134"/>
      </rPr>
      <t>调结构：原财政事权：</t>
    </r>
    <r>
      <rPr>
        <sz val="28"/>
        <rFont val="Times New Roman"/>
        <charset val="0"/>
      </rPr>
      <t>“</t>
    </r>
    <r>
      <rPr>
        <sz val="28"/>
        <rFont val="宋体"/>
        <charset val="134"/>
      </rPr>
      <t>加强固体废物综合管理</t>
    </r>
  </si>
  <si>
    <t>生活垃圾分类</t>
  </si>
  <si>
    <t>生活垃圾无害化处理设施建设运营</t>
  </si>
  <si>
    <t>核与辐射安全及污染防治</t>
  </si>
  <si>
    <t>新增</t>
  </si>
  <si>
    <t>应对气候变化</t>
  </si>
  <si>
    <t>调结构、金额，原“生态环境污染防治”——应对气候变化</t>
  </si>
  <si>
    <t>碳达峰、碳中和等应对气候变化事务</t>
  </si>
  <si>
    <r>
      <rPr>
        <sz val="28"/>
        <rFont val="宋体"/>
        <charset val="134"/>
      </rPr>
      <t>调结构，原财政事权</t>
    </r>
    <r>
      <rPr>
        <sz val="28"/>
        <rFont val="Times New Roman"/>
        <charset val="0"/>
      </rPr>
      <t>“</t>
    </r>
    <r>
      <rPr>
        <sz val="28"/>
        <rFont val="宋体"/>
        <charset val="134"/>
      </rPr>
      <t>环境监管能力建设”</t>
    </r>
  </si>
  <si>
    <t>节能降耗</t>
  </si>
  <si>
    <t>省能源局</t>
  </si>
  <si>
    <t>绿色循环发展与节能降耗</t>
  </si>
  <si>
    <r>
      <rPr>
        <sz val="28"/>
        <rFont val="宋体"/>
        <charset val="134"/>
      </rPr>
      <t>调结构，原财政事权</t>
    </r>
    <r>
      <rPr>
        <sz val="28"/>
        <rFont val="Times New Roman"/>
        <charset val="0"/>
      </rPr>
      <t>“</t>
    </r>
    <r>
      <rPr>
        <sz val="28"/>
        <rFont val="宋体"/>
        <charset val="134"/>
      </rPr>
      <t>生态环境污染防治</t>
    </r>
    <r>
      <rPr>
        <sz val="28"/>
        <rFont val="Times New Roman"/>
        <charset val="0"/>
      </rPr>
      <t>”</t>
    </r>
  </si>
  <si>
    <t>加氢站建设</t>
  </si>
  <si>
    <t>生态环境监督管理</t>
  </si>
  <si>
    <t>生态环境科技支撑</t>
  </si>
  <si>
    <t>生态环境宣传教育</t>
  </si>
  <si>
    <t>生态环境专题专项</t>
  </si>
  <si>
    <t>生态环境监测执法</t>
  </si>
  <si>
    <t>生态环境监测网建设与运维</t>
  </si>
  <si>
    <t>生态环境执法及应急</t>
  </si>
  <si>
    <t>七、教育发展专项资金</t>
  </si>
  <si>
    <t>基础教育高质量发展</t>
  </si>
  <si>
    <t>学校体育美育卫生国防教育改革发展</t>
  </si>
  <si>
    <t>省教育厅</t>
  </si>
  <si>
    <t>德育和劳动教育专项</t>
  </si>
  <si>
    <t>改金额</t>
  </si>
  <si>
    <t>省属公办中小学发展建设</t>
  </si>
  <si>
    <t>改金额，原名：市县基础教育高质量发展奖补经费</t>
  </si>
  <si>
    <t>基础教育高质量发展奖补</t>
  </si>
  <si>
    <t>原名：基础教育质量监测和督导评估等</t>
  </si>
  <si>
    <t>基础教育质量监测、督导评估及特色专项</t>
  </si>
  <si>
    <t>职业教育资金</t>
  </si>
  <si>
    <t>中职“强发展”</t>
  </si>
  <si>
    <t>修正双引号</t>
  </si>
  <si>
    <t>高职“提水平”</t>
  </si>
  <si>
    <r>
      <rPr>
        <b/>
        <sz val="36"/>
        <rFont val="微软雅黑"/>
        <charset val="134"/>
      </rPr>
      <t>高等教育</t>
    </r>
    <r>
      <rPr>
        <b/>
        <sz val="36"/>
        <rFont val="Times New Roman"/>
        <charset val="0"/>
      </rPr>
      <t>“</t>
    </r>
    <r>
      <rPr>
        <b/>
        <sz val="36"/>
        <rFont val="微软雅黑"/>
        <charset val="134"/>
      </rPr>
      <t>冲一流、补短板、强特色</t>
    </r>
    <r>
      <rPr>
        <b/>
        <sz val="36"/>
        <rFont val="Times New Roman"/>
        <charset val="0"/>
      </rPr>
      <t>”</t>
    </r>
  </si>
  <si>
    <t>原名：省属公办高校提高高等教育毛入学率新增学位补助资金（高校基建）项目</t>
  </si>
  <si>
    <t>提高高等教育毛入学率</t>
  </si>
  <si>
    <t>高水平大学建设计划</t>
  </si>
  <si>
    <t>原名：粤东西北振兴计划</t>
  </si>
  <si>
    <t>粤东西北高校振兴计划</t>
  </si>
  <si>
    <t>原名：特色高校提升计划（高校创新强校工程）</t>
  </si>
  <si>
    <t>特色高校提升计划及高校创新强校工程</t>
  </si>
  <si>
    <t>民办教育发展及其他教育事务</t>
  </si>
  <si>
    <t>原名：民办教育发展</t>
  </si>
  <si>
    <t>支持民办教育发展</t>
  </si>
  <si>
    <t>原名：教育救灾、维修和其他支出</t>
  </si>
  <si>
    <t>教育救灾维修</t>
  </si>
  <si>
    <t>强师工程</t>
  </si>
  <si>
    <t>建设新时代教师发展体系和教研体系</t>
  </si>
  <si>
    <t>八、医疗卫生健康事业发展专项资金</t>
  </si>
  <si>
    <t>公共卫生防控救治能力建设</t>
  </si>
  <si>
    <t>疾控体系现代化建设</t>
  </si>
  <si>
    <t>省卫生健康委</t>
  </si>
  <si>
    <t>城市传染病救治网络建设</t>
  </si>
  <si>
    <t>县级医院传染病救治能力提升</t>
  </si>
  <si>
    <t>公共卫生服务</t>
  </si>
  <si>
    <t>公共卫生事务管理</t>
  </si>
  <si>
    <t>食品安全标准与监测评估</t>
  </si>
  <si>
    <t>疾病预防控制</t>
  </si>
  <si>
    <t>疫病防控</t>
  </si>
  <si>
    <t>城乡妇女“两癌”免费检查</t>
  </si>
  <si>
    <t>健全现代医院管理制度</t>
  </si>
  <si>
    <t>国家与区域医疗中心建设△</t>
  </si>
  <si>
    <r>
      <rPr>
        <sz val="28"/>
        <rFont val="宋体"/>
        <charset val="134"/>
      </rPr>
      <t>原名：高水平医院</t>
    </r>
    <r>
      <rPr>
        <sz val="28"/>
        <rFont val="Times New Roman"/>
        <charset val="0"/>
      </rPr>
      <t>“</t>
    </r>
    <r>
      <rPr>
        <sz val="28"/>
        <rFont val="宋体"/>
        <charset val="134"/>
      </rPr>
      <t>登峰计划</t>
    </r>
    <r>
      <rPr>
        <sz val="28"/>
        <rFont val="Times New Roman"/>
        <charset val="0"/>
      </rPr>
      <t>”</t>
    </r>
  </si>
  <si>
    <t>高水平医院△</t>
  </si>
  <si>
    <t>原名：市级医疗服务能力提升计划</t>
  </si>
  <si>
    <t>粤东西北市级医疗服务能力提升计划</t>
  </si>
  <si>
    <t>三级公立医院激励计划奖励△</t>
  </si>
  <si>
    <t>基层医疗卫生服务体系和全科医生队伍建设</t>
  </si>
  <si>
    <t>基层医疗卫生人才队伍建设</t>
  </si>
  <si>
    <t>基层医疗卫生机构实施国家基本药物制度和综合改革以奖代补</t>
  </si>
  <si>
    <t>县镇医联体建设</t>
  </si>
  <si>
    <t>粤东西北地区乡镇卫生院（村卫生站）远程医疗平台建设</t>
  </si>
  <si>
    <t>传承发展中医药事业</t>
  </si>
  <si>
    <t>岭南中药材保护</t>
  </si>
  <si>
    <t>省中医药局</t>
  </si>
  <si>
    <t>中医药事业传承与发展</t>
  </si>
  <si>
    <t>国家中医药传承创新工程</t>
  </si>
  <si>
    <t>市县中医医院能力提升</t>
  </si>
  <si>
    <t>九、文化繁荣发展专项资金</t>
  </si>
  <si>
    <t>备注：
     △三级公立医院激励计划奖励在2020年提前落实0.3亿元。</t>
  </si>
  <si>
    <t>备注：
     △三级公立医院激励计划奖励在2020年提前落实3,000万元。</t>
  </si>
  <si>
    <r>
      <rPr>
        <b/>
        <sz val="36"/>
        <rFont val="微软雅黑"/>
        <charset val="134"/>
      </rPr>
      <t>加强宣传思想文化工作</t>
    </r>
    <r>
      <rPr>
        <sz val="36"/>
        <rFont val="宋体"/>
        <charset val="134"/>
      </rPr>
      <t>☆△</t>
    </r>
  </si>
  <si>
    <t>主流媒体宣传文化专项补助</t>
  </si>
  <si>
    <t>省委宣传部</t>
  </si>
  <si>
    <t>金额（总额不变，级次之间调整）</t>
  </si>
  <si>
    <t>宣传文化事业及产业发展</t>
  </si>
  <si>
    <t>国家电影事业发展</t>
  </si>
  <si>
    <t>粤港澳大湾区传播工程△</t>
  </si>
  <si>
    <t>备注：
     △国家与区域医疗中心建设、高水平医院、三级公立医院激励计划奖励、加强宣传思想文化工作资金分别在2020年提前
     落实5.5亿元、8亿元、0.3亿元、0.56亿元。</t>
  </si>
  <si>
    <t>广播电视发展</t>
  </si>
  <si>
    <t>广播电视专项</t>
  </si>
  <si>
    <t>省广电局</t>
  </si>
  <si>
    <t>省农村广播电视无线覆盖（省节目）工程运行维护</t>
  </si>
  <si>
    <t>文化旅游产业发展</t>
  </si>
  <si>
    <t>公共文化旅游服务</t>
  </si>
  <si>
    <t>省文化和旅游厅</t>
  </si>
  <si>
    <t>省级文化旅游服务及重点活动</t>
  </si>
  <si>
    <t>文化旅游产业扶持</t>
  </si>
  <si>
    <t>文化旅游交流推广合作</t>
  </si>
  <si>
    <t>文化旅游资源开发</t>
  </si>
  <si>
    <t>文化遗产保护传承</t>
  </si>
  <si>
    <t>艺术创作发展</t>
  </si>
  <si>
    <t>公共体育场地设施</t>
  </si>
  <si>
    <t>省体育局</t>
  </si>
  <si>
    <t>全民健身活动与服务</t>
  </si>
  <si>
    <t>竞技体育</t>
  </si>
  <si>
    <t>备战重大体育赛事</t>
  </si>
  <si>
    <t>运动队保障</t>
  </si>
  <si>
    <t>资助承办竞技类体育赛事</t>
  </si>
  <si>
    <t>青少年体育</t>
  </si>
  <si>
    <t>体育后备人才培养</t>
  </si>
  <si>
    <t>体育改革与发展</t>
  </si>
  <si>
    <t>体育工作专项</t>
  </si>
  <si>
    <t>足球改革经费</t>
  </si>
  <si>
    <t>十、社会治理专项资金</t>
  </si>
  <si>
    <r>
      <rPr>
        <b/>
        <sz val="36"/>
        <rFont val="微软雅黑"/>
        <charset val="134"/>
      </rPr>
      <t>社会治安防控体系建设</t>
    </r>
    <r>
      <rPr>
        <sz val="36"/>
        <rFont val="宋体"/>
        <charset val="134"/>
      </rPr>
      <t>☆</t>
    </r>
  </si>
  <si>
    <t>加强缉毒禁毒工作</t>
  </si>
  <si>
    <t>省公安厅</t>
  </si>
  <si>
    <t>强制隔离戒毒管理</t>
  </si>
  <si>
    <t>公安监管场所修缮</t>
  </si>
  <si>
    <t>交警能力建设</t>
  </si>
  <si>
    <t>智慧新警务专项经费</t>
  </si>
  <si>
    <t>公共法律服务</t>
  </si>
  <si>
    <t>人民调解</t>
  </si>
  <si>
    <t>省司法厅</t>
  </si>
  <si>
    <t>一村（社区）一法律顾问工作</t>
  </si>
  <si>
    <t>社区矫正</t>
  </si>
  <si>
    <t>法律援助及公职律师事务所补助</t>
  </si>
  <si>
    <t>普及法律常识</t>
  </si>
  <si>
    <r>
      <rPr>
        <b/>
        <sz val="36"/>
        <rFont val="微软雅黑"/>
        <charset val="134"/>
      </rPr>
      <t>政法业务能力提升</t>
    </r>
    <r>
      <rPr>
        <sz val="36"/>
        <rFont val="宋体"/>
        <charset val="134"/>
      </rPr>
      <t>☆</t>
    </r>
  </si>
  <si>
    <t>省直政法经费</t>
  </si>
  <si>
    <t>省委政法委</t>
  </si>
  <si>
    <t>基层政法补助</t>
  </si>
  <si>
    <r>
      <rPr>
        <b/>
        <sz val="36"/>
        <rFont val="微软雅黑"/>
        <charset val="134"/>
      </rPr>
      <t>监狱设施建设与维护</t>
    </r>
    <r>
      <rPr>
        <sz val="36"/>
        <rFont val="宋体"/>
        <charset val="134"/>
      </rPr>
      <t>☆</t>
    </r>
  </si>
  <si>
    <t>监狱狱政设施完善</t>
  </si>
  <si>
    <t>省监狱局</t>
  </si>
  <si>
    <t>监狱设施运行维护</t>
  </si>
  <si>
    <t>监狱基础设施建设</t>
  </si>
  <si>
    <t>十一、自然资源事务专项资金</t>
  </si>
  <si>
    <t>自然资源保护与利用</t>
  </si>
  <si>
    <t>南粤古驿道保护利用</t>
  </si>
  <si>
    <t>国土空间规划</t>
  </si>
  <si>
    <r>
      <rPr>
        <sz val="28"/>
        <rFont val="宋体"/>
        <charset val="134"/>
      </rPr>
      <t>结构：原属于乡村振兴</t>
    </r>
    <r>
      <rPr>
        <sz val="28"/>
        <rFont val="Times New Roman"/>
        <charset val="0"/>
      </rPr>
      <t>—</t>
    </r>
    <r>
      <rPr>
        <sz val="28"/>
        <rFont val="宋体"/>
        <charset val="134"/>
      </rPr>
      <t>自然资源事务管理</t>
    </r>
  </si>
  <si>
    <t>国家公园建设</t>
  </si>
  <si>
    <t>省林业局</t>
  </si>
  <si>
    <t>自然资源生态修复</t>
  </si>
  <si>
    <t>原名：省海洋综合管理专项资金</t>
  </si>
  <si>
    <t>海洋综合管理</t>
  </si>
  <si>
    <t>海岸带保护与利用综合示范区建设</t>
  </si>
  <si>
    <t>新增，表中新增，系统不用新增（全额提前安排）</t>
  </si>
  <si>
    <t>海砂挂牌出让前期工作△</t>
  </si>
  <si>
    <t>绿色矿山建设项目</t>
  </si>
  <si>
    <t>地质勘查及城市地质</t>
  </si>
  <si>
    <t>原名：全省矿产资源国情调查</t>
  </si>
  <si>
    <t>矿产资源国情调查</t>
  </si>
  <si>
    <r>
      <rPr>
        <sz val="28"/>
        <rFont val="宋体"/>
        <charset val="134"/>
      </rPr>
      <t>调结构，原</t>
    </r>
    <r>
      <rPr>
        <sz val="28"/>
        <rFont val="Times New Roman"/>
        <charset val="0"/>
      </rPr>
      <t>“</t>
    </r>
    <r>
      <rPr>
        <sz val="28"/>
        <rFont val="宋体"/>
        <charset val="134"/>
      </rPr>
      <t>地质矿产勘查及治理”财政事权</t>
    </r>
  </si>
  <si>
    <t>铀资源勘查</t>
  </si>
  <si>
    <t>省核工业地质局</t>
  </si>
  <si>
    <t>原名：自然资源调查监测评价体系构建</t>
  </si>
  <si>
    <t>自然资源调查监测评价</t>
  </si>
  <si>
    <r>
      <rPr>
        <sz val="36"/>
        <rFont val="宋体"/>
        <charset val="134"/>
      </rPr>
      <t>◆</t>
    </r>
    <r>
      <rPr>
        <b/>
        <sz val="36"/>
        <rFont val="微软雅黑"/>
        <charset val="134"/>
      </rPr>
      <t>生态林业建设</t>
    </r>
  </si>
  <si>
    <t>◆森林资源培育</t>
  </si>
  <si>
    <t>◆森林资源管护</t>
  </si>
  <si>
    <t>原名：生态保护体系建设</t>
  </si>
  <si>
    <t>◆林业生态保护建设</t>
  </si>
  <si>
    <t>农田建设及保护</t>
  </si>
  <si>
    <t>垦造水田成本性支出</t>
  </si>
  <si>
    <t>备注：
     △海砂挂牌出让前期工作资金在2020年提前落实16,558万元。</t>
  </si>
  <si>
    <t>自然资源监管</t>
  </si>
  <si>
    <r>
      <rPr>
        <sz val="36"/>
        <rFont val="Times New Roman"/>
        <charset val="0"/>
      </rPr>
      <t>“</t>
    </r>
    <r>
      <rPr>
        <sz val="36"/>
        <rFont val="宋体"/>
        <charset val="134"/>
      </rPr>
      <t>十四五</t>
    </r>
    <r>
      <rPr>
        <sz val="36"/>
        <rFont val="Times New Roman"/>
        <charset val="0"/>
      </rPr>
      <t>”</t>
    </r>
    <r>
      <rPr>
        <sz val="36"/>
        <rFont val="宋体"/>
        <charset val="134"/>
      </rPr>
      <t>基础测绘</t>
    </r>
  </si>
  <si>
    <t>改金额（仅需改省本级，市县为提前安排）</t>
  </si>
  <si>
    <t>不动产确权登记△</t>
  </si>
  <si>
    <t>原名：广东省全民所有自然资源资产清查</t>
  </si>
  <si>
    <t>全民所有自然资源资产清查</t>
  </si>
  <si>
    <t>自然资源执法监测△</t>
  </si>
  <si>
    <t>十二、对口援建、帮扶专项资金</t>
  </si>
  <si>
    <t>备注：
     △海砂挂牌出让前期工作、不动产确权登记、自然资源执法监测资金分别在2020年提前落实1.66亿元、2.34亿元、
     0.21亿元。</t>
  </si>
  <si>
    <t>对口支援</t>
  </si>
  <si>
    <t>对口援建</t>
  </si>
  <si>
    <t>对口支援西藏建设</t>
  </si>
  <si>
    <t>对口支援四川省甘孜藏族自治州建设</t>
  </si>
  <si>
    <t>对口帮扶</t>
  </si>
  <si>
    <r>
      <rPr>
        <sz val="28"/>
        <rFont val="宋体"/>
        <charset val="134"/>
      </rPr>
      <t>调结构、改名，原财政事权：</t>
    </r>
    <r>
      <rPr>
        <sz val="28"/>
        <rFont val="Times New Roman"/>
        <charset val="0"/>
      </rPr>
      <t>“</t>
    </r>
    <r>
      <rPr>
        <sz val="28"/>
        <rFont val="宋体"/>
        <charset val="134"/>
      </rPr>
      <t>东西部扶贫协作资金”原名：广东省东西部扶贫协作财政帮扶资金</t>
    </r>
  </si>
  <si>
    <t>东西部扶贫协作</t>
  </si>
  <si>
    <t>帮扶重庆巫山</t>
  </si>
  <si>
    <t>十三、灾害防治及应急管理专项资金</t>
  </si>
  <si>
    <t>防灾救灾应急</t>
  </si>
  <si>
    <t>原名：特大三防应急救灾经费</t>
  </si>
  <si>
    <t>◆特大三防应急救灾</t>
  </si>
  <si>
    <t>省应急管理厅</t>
  </si>
  <si>
    <t>森林防火及航空消防</t>
  </si>
  <si>
    <t>自然灾害生活救助</t>
  </si>
  <si>
    <t>省粮食和储备局</t>
  </si>
  <si>
    <t>公路灾毁修复</t>
  </si>
  <si>
    <t>原名：水利应急救灾资金</t>
  </si>
  <si>
    <t>◆水利救灾应急</t>
  </si>
  <si>
    <t>◆农业救灾应急</t>
  </si>
  <si>
    <t>新增：全额提前安排</t>
  </si>
  <si>
    <t>地质灾害防治△</t>
  </si>
  <si>
    <t>应急管理及安全生产</t>
  </si>
  <si>
    <t>原名：应急体系建设</t>
  </si>
  <si>
    <t>应急救援体系建设</t>
  </si>
  <si>
    <t>安全生产监管</t>
  </si>
  <si>
    <t>备注：
     △地质灾害防治资金在2020年提前落实3.13亿元。</t>
  </si>
  <si>
    <t>2025年省级财政投资基本建设项目预算信息公开表</t>
  </si>
  <si>
    <t>部门及领域</t>
  </si>
  <si>
    <t>项目</t>
  </si>
  <si>
    <t>2025年
预算数</t>
  </si>
  <si>
    <t>省法院系统</t>
  </si>
  <si>
    <t>“两庭”建设等</t>
  </si>
  <si>
    <t>省检察院系统</t>
  </si>
  <si>
    <t>“两房”维修修缮等</t>
  </si>
  <si>
    <t>暨南大学番禺校区二期工程建设</t>
  </si>
  <si>
    <t>广东电子信息职业技术学院（筹）首期工程</t>
  </si>
  <si>
    <t>仲恺农业工程学院白云校区二期工程</t>
  </si>
  <si>
    <t>广东省工伤康复中心二期工程项目</t>
  </si>
  <si>
    <t>广东省技工教育示范基地首期工程</t>
  </si>
  <si>
    <t>白鹅潭大湾区艺术中心基建项目</t>
  </si>
  <si>
    <t>广东粤剧文化中心</t>
  </si>
  <si>
    <t>广东省二沙体育训练中心雨污分流等综合管线及室外配套工程</t>
  </si>
  <si>
    <t>促进就业创业发展专项资金-职业技能培训-“粤菜师傅”“广东技工”“南粤家政”综合性实训项目</t>
  </si>
  <si>
    <t>其中：广东省机械技师学院世赛竞赛设备采购</t>
  </si>
  <si>
    <t>广东省机械技师学院产教融合项目</t>
  </si>
  <si>
    <t>广东省轻工业技师学院产教融合项目</t>
  </si>
  <si>
    <t>广东省轻工业技师学院新校区实训设备购置</t>
  </si>
  <si>
    <t>广东省粤东技师学院海天数智化综合实训基地</t>
  </si>
  <si>
    <t>省民政厅</t>
  </si>
  <si>
    <t>广东省社会福利服务中心项目</t>
  </si>
  <si>
    <t>医疗卫生健康事业发展专项资金-健全现代医院管理制度-国家医学（医疗）中心建设</t>
  </si>
  <si>
    <t>省人民医院白云院区建设项目</t>
  </si>
  <si>
    <t>医疗卫生健康事业发展专项资金-疾病预防控制-省级高水平疾控中心建设</t>
  </si>
  <si>
    <t>省级高水平疾控中心建设（基建部分）</t>
  </si>
  <si>
    <t>乡村振兴战略专项资金-农业农村基础设施建设-重大水利工程设施</t>
  </si>
  <si>
    <t>其中：乡村振兴战略专项资金-农业农村基础设施建设-重大水利工程设施-韩江榕江练江水系连通后续优化工程</t>
  </si>
  <si>
    <t>乡村振兴战略专项资金-农业农村基础设施建设-重大水利工程设施-智慧水利工程</t>
  </si>
  <si>
    <t>乡村振兴战略专项资金-农业农村基础设施建设-重大水利工程设施-中小河流治理</t>
  </si>
  <si>
    <t>乡村振兴战略专项资金-农业农村基础设施建设-重大水利工程设施-广东省水文能力提升工程</t>
  </si>
  <si>
    <t>乡村振兴战略专项资金-农业农村基础设施建设-重大水利工程设施-北江大堤芦苞长潭河工险段综合治理工程</t>
  </si>
  <si>
    <t>乡村振兴战略专项资金-农业农村基础设施建设-重大水利工程设施-水旱灾害防御-山洪灾害防治</t>
  </si>
  <si>
    <t>环北部湾广东水资源配置工程</t>
  </si>
  <si>
    <t>穿山甲保护研究中心项目</t>
  </si>
  <si>
    <t>广东省海洋综合执法总队</t>
  </si>
  <si>
    <t>综合指挥中心升级改造项目</t>
  </si>
  <si>
    <t>广州至湛江铁路</t>
  </si>
  <si>
    <t>梅州至武平铁路广东段</t>
  </si>
  <si>
    <t>深南高铁广州新枢纽机场至省界段</t>
  </si>
  <si>
    <t>深圳至江门铁路</t>
  </si>
  <si>
    <t>漳州至汕头铁路广东段</t>
  </si>
  <si>
    <t>广州至汕尾铁路</t>
  </si>
  <si>
    <t>珠肇高铁珠海至江门段</t>
  </si>
  <si>
    <t>粤东城际铁路汕头至潮汕机场段</t>
  </si>
  <si>
    <t>珠肇高铁高明至肇庆东段</t>
  </si>
  <si>
    <t>粤东城际铁路潮州东至潮汕机场段</t>
  </si>
  <si>
    <t>粤东城际铁路潮汕机场至揭阳南段</t>
  </si>
  <si>
    <t>粤东城际铁路揭阳南至揭阳段</t>
  </si>
  <si>
    <t>区域协调发展战略专项资金-普通公路水路建设-内河航道建设</t>
  </si>
  <si>
    <t>梅州平远至福建武平高速公路</t>
  </si>
  <si>
    <t>省气象局</t>
  </si>
  <si>
    <t>广东“平安海洋”气象保障工程</t>
  </si>
  <si>
    <t>广东省暨广州市应急物资保障基地项目</t>
  </si>
  <si>
    <t>粤北区域应急救援中心</t>
  </si>
  <si>
    <t xml:space="preserve">备注：
    1.本表仅反映省级财政安排的基本建设投资项目，含一般公共预算、政府性基金预算、国有资本经营预算，不含中央财政转移支付安排的基本建设投资项目。
    2.涉密项目按照保密要求未在表格中列示。
    3.部分项目资金与表76存在差异，主要是本表仅统计基本建设投资支出。
    4.表中债券安排项目仅反映2025年财政部提前下达新增债券安排部分，不包含预计年中下达部分。 
    </t>
  </si>
</sst>
</file>

<file path=xl/styles.xml><?xml version="1.0" encoding="utf-8"?>
<styleSheet xmlns="http://schemas.openxmlformats.org/spreadsheetml/2006/main">
  <numFmts count="14">
    <numFmt numFmtId="176" formatCode="#,##0_);[Red]\(#,##0\)"/>
    <numFmt numFmtId="177" formatCode="#,##0_ ;[Red]\-#,##0\ "/>
    <numFmt numFmtId="44" formatCode="_ &quot;￥&quot;* #,##0.00_ ;_ &quot;￥&quot;* \-#,##0.00_ ;_ &quot;￥&quot;* &quot;-&quot;??_ ;_ @_ "/>
    <numFmt numFmtId="178" formatCode="0_ "/>
    <numFmt numFmtId="43" formatCode="_ * #,##0.00_ ;_ * \-#,##0.00_ ;_ * &quot;-&quot;??_ ;_ @_ "/>
    <numFmt numFmtId="42" formatCode="_ &quot;￥&quot;* #,##0_ ;_ &quot;￥&quot;* \-#,##0_ ;_ &quot;￥&quot;* &quot;-&quot;_ ;_ @_ "/>
    <numFmt numFmtId="179" formatCode="0.0%"/>
    <numFmt numFmtId="41" formatCode="_ * #,##0_ ;_ * \-#,##0_ ;_ * &quot;-&quot;_ ;_ @_ "/>
    <numFmt numFmtId="180" formatCode="_ * #,##0.0_ ;_ * \-#,##0.0_ ;_ * &quot;-&quot;??_ ;_ @_ "/>
    <numFmt numFmtId="181" formatCode="#,##0_ "/>
    <numFmt numFmtId="182" formatCode="_ * #,##0.00_ ;_ * \-#,##0.00_ ;_ * &quot;-&quot;??.0_ ;_ @_ "/>
    <numFmt numFmtId="183" formatCode="_ * #,##0_ ;_ * \-#,##0_ ;_ * &quot;-&quot;??_ ;_ @_ "/>
    <numFmt numFmtId="184" formatCode="_ * #,##0.000_ ;_ * \-#,##0.000_ ;_ * &quot;-&quot;??.0_ ;_ @_ "/>
    <numFmt numFmtId="185" formatCode="0_);[Red]\(0\)"/>
  </numFmts>
  <fonts count="117">
    <font>
      <sz val="12"/>
      <name val="宋体"/>
      <charset val="134"/>
    </font>
    <font>
      <sz val="11"/>
      <name val="宋体"/>
      <charset val="134"/>
      <scheme val="minor"/>
    </font>
    <font>
      <b/>
      <sz val="12"/>
      <name val="宋体"/>
      <charset val="1"/>
    </font>
    <font>
      <sz val="12"/>
      <name val="宋体"/>
      <charset val="1"/>
    </font>
    <font>
      <sz val="12"/>
      <name val="宋体"/>
      <charset val="134"/>
      <scheme val="minor"/>
    </font>
    <font>
      <sz val="21"/>
      <name val="方正小标宋简体"/>
      <charset val="134"/>
    </font>
    <font>
      <sz val="16"/>
      <name val="宋体"/>
      <charset val="134"/>
      <scheme val="minor"/>
    </font>
    <font>
      <b/>
      <sz val="13"/>
      <name val="宋体"/>
      <charset val="1"/>
    </font>
    <font>
      <b/>
      <sz val="13"/>
      <name val="宋体"/>
      <charset val="134"/>
    </font>
    <font>
      <sz val="12"/>
      <color theme="1"/>
      <name val="宋体"/>
      <charset val="134"/>
      <scheme val="minor"/>
    </font>
    <font>
      <sz val="16"/>
      <name val="宋体"/>
      <charset val="134"/>
    </font>
    <font>
      <sz val="32"/>
      <color theme="1"/>
      <name val="Times New Roman"/>
      <charset val="0"/>
    </font>
    <font>
      <sz val="32"/>
      <name val="Times New Roman"/>
      <charset val="0"/>
    </font>
    <font>
      <sz val="28"/>
      <color theme="1"/>
      <name val="宋体"/>
      <charset val="134"/>
      <scheme val="minor"/>
    </font>
    <font>
      <sz val="11"/>
      <color theme="1"/>
      <name val="宋体"/>
      <charset val="134"/>
      <scheme val="minor"/>
    </font>
    <font>
      <sz val="28"/>
      <name val="Times New Roman"/>
      <charset val="0"/>
    </font>
    <font>
      <sz val="28"/>
      <name val="宋体"/>
      <charset val="134"/>
    </font>
    <font>
      <sz val="32"/>
      <name val="宋体"/>
      <charset val="134"/>
    </font>
    <font>
      <sz val="28"/>
      <color theme="1"/>
      <name val="Times New Roman"/>
      <charset val="0"/>
    </font>
    <font>
      <sz val="32"/>
      <color theme="1"/>
      <name val="宋体"/>
      <charset val="134"/>
    </font>
    <font>
      <u/>
      <sz val="20"/>
      <name val="宋体"/>
      <charset val="134"/>
      <scheme val="minor"/>
    </font>
    <font>
      <b/>
      <sz val="64"/>
      <name val="Times New Roman"/>
      <charset val="0"/>
    </font>
    <font>
      <b/>
      <sz val="36"/>
      <name val="微软雅黑"/>
      <charset val="134"/>
    </font>
    <font>
      <b/>
      <sz val="36"/>
      <name val="Times New Roman"/>
      <charset val="0"/>
    </font>
    <font>
      <sz val="36"/>
      <name val="Times New Roman"/>
      <charset val="0"/>
    </font>
    <font>
      <sz val="36"/>
      <name val="宋体"/>
      <charset val="134"/>
    </font>
    <font>
      <b/>
      <sz val="32"/>
      <name val="Times New Roman"/>
      <charset val="0"/>
    </font>
    <font>
      <sz val="28"/>
      <name val="宋体"/>
      <charset val="134"/>
      <scheme val="minor"/>
    </font>
    <font>
      <b/>
      <sz val="55"/>
      <name val="Times New Roman"/>
      <charset val="0"/>
    </font>
    <font>
      <b/>
      <sz val="32"/>
      <name val="微软雅黑"/>
      <charset val="134"/>
    </font>
    <font>
      <b/>
      <sz val="32"/>
      <color theme="1"/>
      <name val="Times New Roman"/>
      <charset val="0"/>
    </font>
    <font>
      <sz val="36"/>
      <name val="宋体"/>
      <charset val="134"/>
      <scheme val="minor"/>
    </font>
    <font>
      <sz val="28"/>
      <color theme="1"/>
      <name val="宋体"/>
      <charset val="134"/>
    </font>
    <font>
      <b/>
      <sz val="32"/>
      <name val="宋体"/>
      <charset val="134"/>
    </font>
    <font>
      <sz val="9"/>
      <color theme="1"/>
      <name val="宋体"/>
      <charset val="134"/>
    </font>
    <font>
      <sz val="14"/>
      <color theme="1"/>
      <name val="宋体"/>
      <charset val="134"/>
    </font>
    <font>
      <sz val="16"/>
      <color theme="1"/>
      <name val="方正小标宋简体"/>
      <charset val="134"/>
    </font>
    <font>
      <sz val="10"/>
      <color theme="1"/>
      <name val="宋体"/>
      <charset val="134"/>
    </font>
    <font>
      <b/>
      <sz val="12"/>
      <color theme="1"/>
      <name val="宋体"/>
      <charset val="134"/>
    </font>
    <font>
      <b/>
      <sz val="12"/>
      <color theme="1"/>
      <name val="SimSun"/>
      <charset val="134"/>
    </font>
    <font>
      <sz val="12"/>
      <color theme="1"/>
      <name val="SimSun"/>
      <charset val="134"/>
    </font>
    <font>
      <sz val="11"/>
      <color theme="1"/>
      <name val="宋体"/>
      <charset val="134"/>
    </font>
    <font>
      <sz val="9"/>
      <name val="SimSun"/>
      <charset val="134"/>
    </font>
    <font>
      <sz val="11"/>
      <color indexed="8"/>
      <name val="宋体"/>
      <charset val="134"/>
      <scheme val="minor"/>
    </font>
    <font>
      <sz val="14"/>
      <name val="宋体"/>
      <charset val="134"/>
      <scheme val="minor"/>
    </font>
    <font>
      <sz val="16"/>
      <name val="方正小标宋简体"/>
      <charset val="134"/>
    </font>
    <font>
      <b/>
      <sz val="11"/>
      <name val="宋体"/>
      <charset val="134"/>
      <scheme val="minor"/>
    </font>
    <font>
      <sz val="11"/>
      <name val="宋体"/>
      <charset val="134"/>
    </font>
    <font>
      <b/>
      <sz val="9"/>
      <name val="宋体"/>
      <charset val="134"/>
    </font>
    <font>
      <sz val="9"/>
      <name val="宋体"/>
      <charset val="134"/>
    </font>
    <font>
      <u/>
      <sz val="28"/>
      <color theme="0"/>
      <name val="宋体"/>
      <charset val="134"/>
      <scheme val="minor"/>
    </font>
    <font>
      <sz val="14"/>
      <name val="宋体"/>
      <charset val="134"/>
    </font>
    <font>
      <b/>
      <sz val="10"/>
      <name val="宋体"/>
      <charset val="134"/>
    </font>
    <font>
      <sz val="10"/>
      <name val="宋体"/>
      <charset val="134"/>
    </font>
    <font>
      <b/>
      <sz val="12"/>
      <name val="宋体"/>
      <charset val="134"/>
    </font>
    <font>
      <sz val="12"/>
      <color theme="1"/>
      <name val="宋体"/>
      <charset val="134"/>
    </font>
    <font>
      <sz val="12"/>
      <color theme="1"/>
      <name val="黑体"/>
      <charset val="134"/>
    </font>
    <font>
      <u/>
      <sz val="28"/>
      <color theme="1"/>
      <name val="宋体"/>
      <charset val="134"/>
      <scheme val="minor"/>
    </font>
    <font>
      <b/>
      <sz val="10"/>
      <color theme="1"/>
      <name val="宋体"/>
      <charset val="134"/>
    </font>
    <font>
      <sz val="10"/>
      <color theme="1"/>
      <name val="宋体"/>
      <charset val="134"/>
      <scheme val="minor"/>
    </font>
    <font>
      <b/>
      <sz val="10"/>
      <color theme="1"/>
      <name val="黑体"/>
      <charset val="134"/>
    </font>
    <font>
      <b/>
      <sz val="10"/>
      <color theme="1"/>
      <name val="宋体"/>
      <charset val="134"/>
      <scheme val="minor"/>
    </font>
    <font>
      <sz val="10"/>
      <color rgb="FF000000"/>
      <name val="宋体"/>
      <charset val="134"/>
    </font>
    <font>
      <b/>
      <sz val="11"/>
      <color indexed="8"/>
      <name val="宋体"/>
      <charset val="134"/>
      <scheme val="minor"/>
    </font>
    <font>
      <sz val="10"/>
      <name val="宋体"/>
      <charset val="134"/>
      <scheme val="minor"/>
    </font>
    <font>
      <sz val="11"/>
      <color rgb="FFFF0000"/>
      <name val="宋体"/>
      <charset val="134"/>
      <scheme val="minor"/>
    </font>
    <font>
      <sz val="10"/>
      <name val="Times New Roman"/>
      <charset val="0"/>
    </font>
    <font>
      <sz val="10"/>
      <name val="黑体"/>
      <charset val="134"/>
    </font>
    <font>
      <sz val="10"/>
      <color indexed="8"/>
      <name val="宋体"/>
      <charset val="134"/>
    </font>
    <font>
      <b/>
      <sz val="10"/>
      <name val="宋体"/>
      <charset val="134"/>
      <scheme val="minor"/>
    </font>
    <font>
      <b/>
      <sz val="10"/>
      <color indexed="8"/>
      <name val="宋体"/>
      <charset val="134"/>
      <scheme val="minor"/>
    </font>
    <font>
      <sz val="11"/>
      <name val="Calibri"/>
      <charset val="134"/>
    </font>
    <font>
      <b/>
      <sz val="11"/>
      <name val="Calibri"/>
      <charset val="134"/>
    </font>
    <font>
      <sz val="10"/>
      <name val="Calibri"/>
      <charset val="134"/>
    </font>
    <font>
      <sz val="17.5"/>
      <name val="方正小标宋简体"/>
      <charset val="134"/>
    </font>
    <font>
      <sz val="15.5"/>
      <name val="宋体"/>
      <charset val="134"/>
    </font>
    <font>
      <sz val="13"/>
      <name val="宋体"/>
      <charset val="134"/>
    </font>
    <font>
      <sz val="10"/>
      <name val="Times New Roman"/>
      <charset val="134"/>
    </font>
    <font>
      <sz val="12"/>
      <name val="黑体"/>
      <charset val="134"/>
    </font>
    <font>
      <sz val="10"/>
      <name val="方正小标宋简体"/>
      <charset val="134"/>
    </font>
    <font>
      <b/>
      <sz val="10"/>
      <name val="黑体"/>
      <charset val="134"/>
    </font>
    <font>
      <b/>
      <sz val="12"/>
      <name val="黑体"/>
      <charset val="134"/>
    </font>
    <font>
      <sz val="14"/>
      <name val="黑体"/>
      <charset val="134"/>
    </font>
    <font>
      <b/>
      <sz val="13"/>
      <name val="楷体_GB2312"/>
      <charset val="134"/>
    </font>
    <font>
      <u/>
      <sz val="11"/>
      <color rgb="FF0000FF"/>
      <name val="宋体"/>
      <charset val="134"/>
      <scheme val="minor"/>
    </font>
    <font>
      <u/>
      <sz val="11"/>
      <color rgb="FF800080"/>
      <name val="宋体"/>
      <charset val="134"/>
      <scheme val="minor"/>
    </font>
    <font>
      <sz val="10"/>
      <color indexed="8"/>
      <name val="Arial"/>
      <charset val="0"/>
    </font>
    <font>
      <sz val="11"/>
      <color rgb="FFFA7D00"/>
      <name val="宋体"/>
      <charset val="134"/>
      <scheme val="minor"/>
    </font>
    <font>
      <sz val="10"/>
      <name val="Arial"/>
      <charset val="0"/>
    </font>
    <font>
      <sz val="11"/>
      <color indexed="20"/>
      <name val="宋体"/>
      <charset val="134"/>
    </font>
    <font>
      <sz val="11"/>
      <color theme="0"/>
      <name val="宋体"/>
      <charset val="134"/>
      <scheme val="minor"/>
    </font>
    <font>
      <sz val="11"/>
      <color indexed="17"/>
      <name val="宋体"/>
      <charset val="134"/>
    </font>
    <font>
      <b/>
      <sz val="11"/>
      <color rgb="FF3F3F3F"/>
      <name val="宋体"/>
      <charset val="134"/>
      <scheme val="minor"/>
    </font>
    <font>
      <sz val="12"/>
      <name val="Times New Roman"/>
      <charset val="0"/>
    </font>
    <font>
      <i/>
      <sz val="11"/>
      <color rgb="FF7F7F7F"/>
      <name val="宋体"/>
      <charset val="134"/>
      <scheme val="minor"/>
    </font>
    <font>
      <b/>
      <sz val="18"/>
      <color theme="3"/>
      <name val="宋体"/>
      <charset val="134"/>
      <scheme val="minor"/>
    </font>
    <font>
      <sz val="12"/>
      <color indexed="8"/>
      <name val="宋体"/>
      <charset val="134"/>
    </font>
    <font>
      <sz val="11"/>
      <color rgb="FF9C6500"/>
      <name val="宋体"/>
      <charset val="134"/>
      <scheme val="minor"/>
    </font>
    <font>
      <sz val="11"/>
      <color rgb="FF006100"/>
      <name val="宋体"/>
      <charset val="134"/>
      <scheme val="minor"/>
    </font>
    <font>
      <sz val="11"/>
      <color indexed="8"/>
      <name val="宋体"/>
      <charset val="134"/>
    </font>
    <font>
      <sz val="10"/>
      <name val="Arial"/>
      <charset val="134"/>
    </font>
    <font>
      <sz val="12"/>
      <color indexed="16"/>
      <name val="宋体"/>
      <charset val="134"/>
    </font>
    <font>
      <b/>
      <sz val="11"/>
      <color theme="1"/>
      <name val="宋体"/>
      <charset val="134"/>
      <scheme val="minor"/>
    </font>
    <font>
      <sz val="12"/>
      <color indexed="9"/>
      <name val="宋体"/>
      <charset val="134"/>
    </font>
    <font>
      <b/>
      <sz val="11"/>
      <color theme="3"/>
      <name val="宋体"/>
      <charset val="134"/>
      <scheme val="minor"/>
    </font>
    <font>
      <b/>
      <sz val="11"/>
      <color rgb="FFFFFFFF"/>
      <name val="宋体"/>
      <charset val="134"/>
      <scheme val="minor"/>
    </font>
    <font>
      <b/>
      <sz val="15"/>
      <color theme="3"/>
      <name val="宋体"/>
      <charset val="134"/>
      <scheme val="minor"/>
    </font>
    <font>
      <b/>
      <sz val="11"/>
      <color rgb="FFFA7D00"/>
      <name val="宋体"/>
      <charset val="134"/>
      <scheme val="minor"/>
    </font>
    <font>
      <sz val="11"/>
      <color rgb="FF9C0006"/>
      <name val="宋体"/>
      <charset val="134"/>
      <scheme val="minor"/>
    </font>
    <font>
      <sz val="11"/>
      <color rgb="FF3F3F76"/>
      <name val="宋体"/>
      <charset val="134"/>
      <scheme val="minor"/>
    </font>
    <font>
      <b/>
      <sz val="13"/>
      <color theme="3"/>
      <name val="宋体"/>
      <charset val="134"/>
      <scheme val="minor"/>
    </font>
    <font>
      <b/>
      <sz val="64"/>
      <name val="宋体"/>
      <charset val="134"/>
    </font>
    <font>
      <b/>
      <sz val="36"/>
      <name val="宋体"/>
      <charset val="134"/>
    </font>
    <font>
      <sz val="32"/>
      <color indexed="8"/>
      <name val="宋体"/>
      <charset val="134"/>
    </font>
    <font>
      <sz val="32"/>
      <color indexed="8"/>
      <name val="Times New Roman"/>
      <charset val="0"/>
    </font>
    <font>
      <sz val="9"/>
      <name val="宋体"/>
      <charset val="134"/>
    </font>
    <font>
      <b/>
      <sz val="9"/>
      <name val="宋体"/>
      <charset val="134"/>
    </font>
  </fonts>
  <fills count="44">
    <fill>
      <patternFill patternType="none"/>
    </fill>
    <fill>
      <patternFill patternType="gray125"/>
    </fill>
    <fill>
      <patternFill patternType="solid">
        <fgColor rgb="FFFFFF00"/>
        <bgColor indexed="64"/>
      </patternFill>
    </fill>
    <fill>
      <patternFill patternType="solid">
        <fgColor rgb="FFEEEEEE"/>
        <bgColor rgb="FFEEEEEE"/>
      </patternFill>
    </fill>
    <fill>
      <patternFill patternType="solid">
        <fgColor theme="4" tint="0.799920651875362"/>
        <bgColor indexed="64"/>
      </patternFill>
    </fill>
    <fill>
      <patternFill patternType="solid">
        <fgColor rgb="FFF3C3FE"/>
        <bgColor indexed="64"/>
      </patternFill>
    </fill>
    <fill>
      <patternFill patternType="solid">
        <fgColor indexed="45"/>
        <bgColor indexed="64"/>
      </patternFill>
    </fill>
    <fill>
      <patternFill patternType="solid">
        <fgColor theme="5"/>
        <bgColor indexed="64"/>
      </patternFill>
    </fill>
    <fill>
      <patternFill patternType="solid">
        <fgColor indexed="42"/>
        <bgColor indexed="64"/>
      </patternFill>
    </fill>
    <fill>
      <patternFill patternType="solid">
        <fgColor theme="6" tint="0.399945066682943"/>
        <bgColor indexed="64"/>
      </patternFill>
    </fill>
    <fill>
      <patternFill patternType="solid">
        <fgColor rgb="FFF2F2F2"/>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51170384838"/>
        <bgColor indexed="64"/>
      </patternFill>
    </fill>
    <fill>
      <patternFill patternType="solid">
        <fgColor indexed="27"/>
        <bgColor indexed="27"/>
      </patternFill>
    </fill>
    <fill>
      <patternFill patternType="solid">
        <fgColor rgb="FFFFEB9C"/>
        <bgColor indexed="64"/>
      </patternFill>
    </fill>
    <fill>
      <patternFill patternType="solid">
        <fgColor theme="4" tint="0.599993896298105"/>
        <bgColor indexed="64"/>
      </patternFill>
    </fill>
    <fill>
      <patternFill patternType="solid">
        <fgColor rgb="FFC6EFCE"/>
        <bgColor indexed="64"/>
      </patternFill>
    </fill>
    <fill>
      <patternFill patternType="solid">
        <fgColor indexed="44"/>
        <bgColor indexed="64"/>
      </patternFill>
    </fill>
    <fill>
      <patternFill patternType="solid">
        <fgColor indexed="46"/>
        <bgColor indexed="64"/>
      </patternFill>
    </fill>
    <fill>
      <patternFill patternType="solid">
        <fgColor theme="5" tint="0.599993896298105"/>
        <bgColor indexed="64"/>
      </patternFill>
    </fill>
    <fill>
      <patternFill patternType="solid">
        <fgColor indexed="26"/>
        <bgColor indexed="26"/>
      </patternFill>
    </fill>
    <fill>
      <patternFill patternType="solid">
        <fgColor theme="5" tint="0.399945066682943"/>
        <bgColor indexed="64"/>
      </patternFill>
    </fill>
    <fill>
      <patternFill patternType="solid">
        <fgColor theme="8"/>
        <bgColor indexed="64"/>
      </patternFill>
    </fill>
    <fill>
      <patternFill patternType="solid">
        <fgColor theme="8" tint="0.399945066682943"/>
        <bgColor indexed="64"/>
      </patternFill>
    </fill>
    <fill>
      <patternFill patternType="solid">
        <fgColor indexed="49"/>
        <bgColor indexed="49"/>
      </patternFill>
    </fill>
    <fill>
      <patternFill patternType="solid">
        <fgColor theme="7" tint="0.599993896298105"/>
        <bgColor indexed="64"/>
      </patternFill>
    </fill>
    <fill>
      <patternFill patternType="solid">
        <fgColor theme="5" tint="0.799951170384838"/>
        <bgColor indexed="64"/>
      </patternFill>
    </fill>
    <fill>
      <patternFill patternType="solid">
        <fgColor theme="6"/>
        <bgColor indexed="64"/>
      </patternFill>
    </fill>
    <fill>
      <patternFill patternType="solid">
        <fgColor theme="9" tint="0.599993896298105"/>
        <bgColor indexed="64"/>
      </patternFill>
    </fill>
    <fill>
      <patternFill patternType="solid">
        <fgColor theme="4" tint="0.399945066682943"/>
        <bgColor indexed="64"/>
      </patternFill>
    </fill>
    <fill>
      <patternFill patternType="solid">
        <fgColor rgb="FFA5A5A5"/>
        <bgColor indexed="64"/>
      </patternFill>
    </fill>
    <fill>
      <patternFill patternType="solid">
        <fgColor theme="7"/>
        <bgColor indexed="64"/>
      </patternFill>
    </fill>
    <fill>
      <patternFill patternType="solid">
        <fgColor theme="9" tint="0.799951170384838"/>
        <bgColor indexed="64"/>
      </patternFill>
    </fill>
    <fill>
      <patternFill patternType="solid">
        <fgColor rgb="FFFFC7CE"/>
        <bgColor indexed="64"/>
      </patternFill>
    </fill>
    <fill>
      <patternFill patternType="solid">
        <fgColor theme="6" tint="0.799951170384838"/>
        <bgColor indexed="64"/>
      </patternFill>
    </fill>
    <fill>
      <patternFill patternType="solid">
        <fgColor rgb="FFFFCC99"/>
        <bgColor indexed="64"/>
      </patternFill>
    </fill>
    <fill>
      <patternFill patternType="solid">
        <fgColor theme="9" tint="0.399945066682943"/>
        <bgColor indexed="64"/>
      </patternFill>
    </fill>
    <fill>
      <patternFill patternType="solid">
        <fgColor theme="7" tint="0.799951170384838"/>
        <bgColor indexed="64"/>
      </patternFill>
    </fill>
    <fill>
      <patternFill patternType="solid">
        <fgColor rgb="FFFFFFCC"/>
        <bgColor indexed="64"/>
      </patternFill>
    </fill>
    <fill>
      <patternFill patternType="solid">
        <fgColor theme="7" tint="0.399945066682943"/>
        <bgColor indexed="64"/>
      </patternFill>
    </fill>
    <fill>
      <patternFill patternType="solid">
        <fgColor theme="9"/>
        <bgColor indexed="64"/>
      </patternFill>
    </fill>
    <fill>
      <patternFill patternType="solid">
        <fgColor theme="4" tint="0.799951170384838"/>
        <bgColor indexed="64"/>
      </patternFill>
    </fill>
    <fill>
      <patternFill patternType="solid">
        <fgColor theme="6" tint="0.599993896298105"/>
        <bgColor indexed="64"/>
      </patternFill>
    </fill>
  </fills>
  <borders count="41">
    <border>
      <left/>
      <right/>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right style="thin">
        <color auto="true"/>
      </right>
      <top/>
      <bottom/>
      <diagonal/>
    </border>
    <border>
      <left/>
      <right/>
      <top style="thin">
        <color auto="true"/>
      </top>
      <bottom/>
      <diagonal/>
    </border>
    <border>
      <left style="thin">
        <color auto="true"/>
      </left>
      <right/>
      <top style="thin">
        <color auto="true"/>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right/>
      <top/>
      <bottom style="thin">
        <color auto="true"/>
      </bottom>
      <diagonal/>
    </border>
    <border>
      <left style="thin">
        <color auto="true"/>
      </left>
      <right/>
      <top style="medium">
        <color auto="true"/>
      </top>
      <bottom style="thin">
        <color auto="true"/>
      </bottom>
      <diagonal/>
    </border>
    <border>
      <left style="thin">
        <color auto="true"/>
      </left>
      <right/>
      <top/>
      <bottom style="thin">
        <color auto="true"/>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top style="medium">
        <color auto="true"/>
      </top>
      <bottom style="thin">
        <color auto="true"/>
      </bottom>
      <diagonal/>
    </border>
    <border>
      <left/>
      <right style="thin">
        <color auto="true"/>
      </right>
      <top style="medium">
        <color auto="true"/>
      </top>
      <bottom style="thin">
        <color theme="1"/>
      </bottom>
      <diagonal/>
    </border>
    <border>
      <left style="thin">
        <color auto="true"/>
      </left>
      <right/>
      <top style="medium">
        <color auto="true"/>
      </top>
      <bottom style="thin">
        <color theme="1"/>
      </bottom>
      <diagonal/>
    </border>
    <border>
      <left style="thin">
        <color auto="true"/>
      </left>
      <right/>
      <top style="thin">
        <color auto="true"/>
      </top>
      <bottom/>
      <diagonal/>
    </border>
    <border>
      <left/>
      <right style="thin">
        <color rgb="FF000000"/>
      </right>
      <top style="medium">
        <color rgb="FF000000"/>
      </top>
      <bottom style="thin">
        <color auto="true"/>
      </bottom>
      <diagonal/>
    </border>
    <border>
      <left style="thin">
        <color rgb="FF000000"/>
      </left>
      <right/>
      <top style="medium">
        <color rgb="FF000000"/>
      </top>
      <bottom style="thin">
        <color auto="true"/>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style="thin">
        <color auto="true"/>
      </right>
      <top/>
      <bottom style="thin">
        <color theme="1"/>
      </bottom>
      <diagonal/>
    </border>
    <border>
      <left style="thin">
        <color auto="true"/>
      </left>
      <right/>
      <top/>
      <bottom style="thin">
        <color theme="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116">
    <xf numFmtId="0" fontId="0" fillId="0" borderId="0"/>
    <xf numFmtId="0" fontId="96" fillId="14" borderId="0" applyNumberFormat="false" applyBorder="false" applyAlignment="false" applyProtection="false"/>
    <xf numFmtId="0" fontId="89" fillId="6" borderId="0" applyNumberFormat="false" applyBorder="false" applyAlignment="false" applyProtection="false">
      <alignment vertical="center"/>
    </xf>
    <xf numFmtId="0" fontId="49" fillId="0" borderId="0"/>
    <xf numFmtId="9" fontId="0" fillId="0" borderId="0" applyFont="false" applyFill="false" applyBorder="false" applyAlignment="false" applyProtection="false"/>
    <xf numFmtId="0" fontId="89" fillId="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89" fillId="6" borderId="0" applyNumberFormat="false" applyBorder="false" applyAlignment="false" applyProtection="false">
      <alignment vertical="center"/>
    </xf>
    <xf numFmtId="43" fontId="43" fillId="0" borderId="0" applyFont="false" applyFill="false" applyBorder="false" applyAlignment="false" applyProtection="false">
      <alignment vertical="center"/>
    </xf>
    <xf numFmtId="0" fontId="89" fillId="6" borderId="0" applyNumberFormat="false" applyBorder="false" applyAlignment="false" applyProtection="false">
      <alignment vertical="center"/>
    </xf>
    <xf numFmtId="0" fontId="0" fillId="0" borderId="0"/>
    <xf numFmtId="0" fontId="0" fillId="0" borderId="0"/>
    <xf numFmtId="0" fontId="101" fillId="21" borderId="0" applyNumberFormat="false" applyBorder="false" applyAlignment="false" applyProtection="false"/>
    <xf numFmtId="0" fontId="89" fillId="19" borderId="0" applyNumberFormat="false" applyBorder="false" applyAlignment="false" applyProtection="false">
      <alignment vertical="center"/>
    </xf>
    <xf numFmtId="0" fontId="14" fillId="0" borderId="0">
      <alignment vertical="center"/>
    </xf>
    <xf numFmtId="0" fontId="100" fillId="0" borderId="0"/>
    <xf numFmtId="0" fontId="89" fillId="19" borderId="0" applyNumberFormat="false" applyBorder="false" applyAlignment="false" applyProtection="false">
      <alignment vertical="center"/>
    </xf>
    <xf numFmtId="0" fontId="99" fillId="18" borderId="0" applyNumberFormat="false" applyBorder="false" applyAlignment="false" applyProtection="false">
      <alignment vertical="center"/>
    </xf>
    <xf numFmtId="0" fontId="0" fillId="0" borderId="0">
      <alignment vertical="center"/>
    </xf>
    <xf numFmtId="0" fontId="89" fillId="6" borderId="0" applyNumberFormat="false" applyBorder="false" applyAlignment="false" applyProtection="false">
      <alignment vertical="center"/>
    </xf>
    <xf numFmtId="0" fontId="90" fillId="28" borderId="0" applyNumberFormat="false" applyBorder="false" applyAlignment="false" applyProtection="false">
      <alignment vertical="center"/>
    </xf>
    <xf numFmtId="0" fontId="0" fillId="0" borderId="0"/>
    <xf numFmtId="0" fontId="14" fillId="20" borderId="0" applyNumberFormat="false" applyBorder="false" applyAlignment="false" applyProtection="false">
      <alignment vertical="center"/>
    </xf>
    <xf numFmtId="0" fontId="90" fillId="22"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49" fillId="0" borderId="0">
      <alignment vertical="center"/>
    </xf>
    <xf numFmtId="0" fontId="97" fillId="15" borderId="0" applyNumberFormat="false" applyBorder="false" applyAlignment="false" applyProtection="false">
      <alignment vertical="center"/>
    </xf>
    <xf numFmtId="0" fontId="90" fillId="12" borderId="0" applyNumberFormat="false" applyBorder="false" applyAlignment="false" applyProtection="false">
      <alignment vertical="center"/>
    </xf>
    <xf numFmtId="0" fontId="104" fillId="0" borderId="0" applyNumberFormat="false" applyFill="false" applyBorder="false" applyAlignment="false" applyProtection="false">
      <alignment vertical="center"/>
    </xf>
    <xf numFmtId="0" fontId="98" fillId="17" borderId="0" applyNumberFormat="false" applyBorder="false" applyAlignment="false" applyProtection="false">
      <alignment vertical="center"/>
    </xf>
    <xf numFmtId="0" fontId="93" fillId="0" borderId="0"/>
    <xf numFmtId="0" fontId="95" fillId="0" borderId="0" applyNumberFormat="false" applyFill="false" applyBorder="false" applyAlignment="false" applyProtection="false">
      <alignment vertical="center"/>
    </xf>
    <xf numFmtId="0" fontId="90" fillId="30" borderId="0" applyNumberFormat="false" applyBorder="false" applyAlignment="false" applyProtection="false">
      <alignment vertical="center"/>
    </xf>
    <xf numFmtId="0" fontId="105" fillId="31" borderId="36" applyNumberFormat="false" applyAlignment="false" applyProtection="false">
      <alignment vertical="center"/>
    </xf>
    <xf numFmtId="0" fontId="103" fillId="25" borderId="0" applyNumberFormat="false" applyBorder="false" applyAlignment="false" applyProtection="false"/>
    <xf numFmtId="0" fontId="14" fillId="43" borderId="0" applyNumberFormat="false" applyBorder="false" applyAlignment="false" applyProtection="false">
      <alignment vertical="center"/>
    </xf>
    <xf numFmtId="0" fontId="90" fillId="32" borderId="0" applyNumberFormat="false" applyBorder="false" applyAlignment="false" applyProtection="false">
      <alignment vertical="center"/>
    </xf>
    <xf numFmtId="0" fontId="99" fillId="18" borderId="0" applyNumberFormat="false" applyBorder="false" applyAlignment="false" applyProtection="false">
      <alignment vertical="center"/>
    </xf>
    <xf numFmtId="0" fontId="8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107" fillId="10" borderId="39" applyNumberFormat="false" applyAlignment="false" applyProtection="false">
      <alignment vertical="center"/>
    </xf>
    <xf numFmtId="0" fontId="14" fillId="38" borderId="0" applyNumberFormat="false" applyBorder="false" applyAlignment="false" applyProtection="false">
      <alignment vertical="center"/>
    </xf>
    <xf numFmtId="0" fontId="108" fillId="34" borderId="0" applyNumberFormat="false" applyBorder="false" applyAlignment="false" applyProtection="false">
      <alignment vertical="center"/>
    </xf>
    <xf numFmtId="44" fontId="43" fillId="0" borderId="0" applyFont="false" applyFill="false" applyBorder="false" applyAlignment="false" applyProtection="false">
      <alignment vertical="center"/>
    </xf>
    <xf numFmtId="0" fontId="14" fillId="35" borderId="0" applyNumberFormat="false" applyBorder="false" applyAlignment="false" applyProtection="false">
      <alignment vertical="center"/>
    </xf>
    <xf numFmtId="0" fontId="90" fillId="37" borderId="0" applyNumberFormat="false" applyBorder="false" applyAlignment="false" applyProtection="false">
      <alignment vertical="center"/>
    </xf>
    <xf numFmtId="0" fontId="84" fillId="0" borderId="0" applyNumberFormat="false" applyFill="false" applyBorder="false" applyAlignment="false" applyProtection="false">
      <alignment vertical="center"/>
    </xf>
    <xf numFmtId="0" fontId="106" fillId="0" borderId="37" applyNumberFormat="false" applyFill="false" applyAlignment="false" applyProtection="false">
      <alignment vertical="center"/>
    </xf>
    <xf numFmtId="0" fontId="0" fillId="0" borderId="0"/>
    <xf numFmtId="0" fontId="109" fillId="36" borderId="39" applyNumberFormat="false" applyAlignment="false" applyProtection="false">
      <alignment vertical="center"/>
    </xf>
    <xf numFmtId="0" fontId="90" fillId="24" borderId="0" applyNumberFormat="false" applyBorder="false" applyAlignment="false" applyProtection="false">
      <alignment vertical="center"/>
    </xf>
    <xf numFmtId="0" fontId="0" fillId="0" borderId="0"/>
    <xf numFmtId="0" fontId="14" fillId="0" borderId="0"/>
    <xf numFmtId="0" fontId="14" fillId="27"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0" fillId="0" borderId="0"/>
    <xf numFmtId="0" fontId="43" fillId="39" borderId="40" applyNumberFormat="false" applyFont="false" applyAlignment="false" applyProtection="false">
      <alignment vertical="center"/>
    </xf>
    <xf numFmtId="0" fontId="90" fillId="40" borderId="0" applyNumberFormat="false" applyBorder="false" applyAlignment="false" applyProtection="false">
      <alignment vertical="center"/>
    </xf>
    <xf numFmtId="0" fontId="0" fillId="0" borderId="0"/>
    <xf numFmtId="0" fontId="0" fillId="0" borderId="0"/>
    <xf numFmtId="0" fontId="110" fillId="0" borderId="37" applyNumberFormat="false" applyFill="false" applyAlignment="false" applyProtection="false">
      <alignment vertical="center"/>
    </xf>
    <xf numFmtId="0" fontId="0" fillId="0" borderId="0"/>
    <xf numFmtId="43" fontId="43" fillId="0" borderId="0" applyFont="false" applyFill="false" applyBorder="false" applyAlignment="false" applyProtection="false">
      <alignment vertical="center"/>
    </xf>
    <xf numFmtId="0" fontId="14" fillId="42" borderId="0" applyNumberFormat="false" applyBorder="false" applyAlignment="false" applyProtection="false">
      <alignment vertical="center"/>
    </xf>
    <xf numFmtId="9" fontId="43" fillId="0" borderId="0" applyFont="false" applyFill="false" applyBorder="false" applyAlignment="false" applyProtection="false">
      <alignment vertical="center"/>
    </xf>
    <xf numFmtId="0" fontId="89" fillId="6" borderId="0" applyNumberFormat="false" applyBorder="false" applyAlignment="false" applyProtection="false">
      <alignment vertical="center"/>
    </xf>
    <xf numFmtId="0" fontId="102" fillId="0" borderId="35" applyNumberFormat="false" applyFill="false" applyAlignment="false" applyProtection="false">
      <alignment vertical="center"/>
    </xf>
    <xf numFmtId="0" fontId="94" fillId="0" borderId="0" applyNumberFormat="false" applyFill="false" applyBorder="false" applyAlignment="false" applyProtection="false">
      <alignment vertical="center"/>
    </xf>
    <xf numFmtId="0" fontId="49" fillId="0" borderId="0"/>
    <xf numFmtId="0" fontId="104" fillId="0" borderId="38" applyNumberFormat="false" applyFill="false" applyAlignment="false" applyProtection="false">
      <alignment vertical="center"/>
    </xf>
    <xf numFmtId="0" fontId="0" fillId="0" borderId="0"/>
    <xf numFmtId="0" fontId="0" fillId="0" borderId="0"/>
    <xf numFmtId="0" fontId="92" fillId="10" borderId="34" applyNumberFormat="false" applyAlignment="false" applyProtection="false">
      <alignment vertical="center"/>
    </xf>
    <xf numFmtId="0" fontId="14" fillId="26" borderId="0" applyNumberFormat="false" applyBorder="false" applyAlignment="false" applyProtection="false">
      <alignment vertical="center"/>
    </xf>
    <xf numFmtId="0" fontId="89" fillId="6" borderId="0" applyNumberFormat="false" applyBorder="false" applyAlignment="false" applyProtection="false">
      <alignment vertical="center"/>
    </xf>
    <xf numFmtId="0" fontId="90" fillId="23" borderId="0" applyNumberFormat="false" applyBorder="false" applyAlignment="false" applyProtection="false">
      <alignment vertical="center"/>
    </xf>
    <xf numFmtId="0" fontId="90" fillId="9" borderId="0" applyNumberFormat="false" applyBorder="false" applyAlignment="false" applyProtection="false">
      <alignment vertical="center"/>
    </xf>
    <xf numFmtId="0" fontId="0" fillId="0" borderId="0"/>
    <xf numFmtId="0" fontId="14" fillId="13" borderId="0" applyNumberFormat="false" applyBorder="false" applyAlignment="false" applyProtection="false">
      <alignment vertical="center"/>
    </xf>
    <xf numFmtId="42" fontId="43"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90" fillId="41" borderId="0" applyNumberFormat="false" applyBorder="false" applyAlignment="false" applyProtection="false">
      <alignment vertical="center"/>
    </xf>
    <xf numFmtId="0" fontId="91" fillId="8"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0" fillId="0" borderId="0"/>
    <xf numFmtId="0" fontId="90" fillId="7" borderId="0" applyNumberFormat="false" applyBorder="false" applyAlignment="false" applyProtection="false">
      <alignment vertical="center"/>
    </xf>
    <xf numFmtId="0" fontId="89" fillId="6" borderId="0" applyNumberFormat="false" applyBorder="false" applyAlignment="false" applyProtection="false">
      <alignment vertical="center"/>
    </xf>
    <xf numFmtId="0" fontId="49" fillId="0" borderId="0"/>
    <xf numFmtId="0" fontId="49" fillId="0" borderId="0"/>
    <xf numFmtId="0" fontId="88" fillId="0" borderId="0"/>
    <xf numFmtId="0" fontId="0" fillId="0" borderId="0"/>
    <xf numFmtId="0" fontId="0" fillId="0" borderId="0">
      <alignment vertical="center"/>
    </xf>
    <xf numFmtId="43" fontId="0" fillId="0" borderId="0" applyFont="false" applyFill="false" applyBorder="false" applyAlignment="false" applyProtection="false"/>
    <xf numFmtId="0" fontId="0" fillId="0" borderId="0">
      <alignment vertical="center"/>
    </xf>
    <xf numFmtId="0" fontId="14" fillId="0" borderId="0">
      <alignment vertical="center"/>
    </xf>
    <xf numFmtId="0" fontId="0" fillId="0" borderId="0">
      <alignment vertical="center"/>
    </xf>
    <xf numFmtId="0" fontId="0" fillId="0" borderId="0"/>
    <xf numFmtId="0" fontId="88" fillId="0" borderId="0"/>
    <xf numFmtId="0" fontId="0" fillId="0" borderId="0"/>
    <xf numFmtId="0" fontId="49" fillId="0" borderId="0"/>
    <xf numFmtId="0" fontId="0" fillId="0" borderId="0">
      <alignment vertical="center"/>
    </xf>
    <xf numFmtId="0" fontId="0" fillId="0" borderId="0"/>
    <xf numFmtId="41" fontId="43" fillId="0" borderId="0" applyFont="false" applyFill="false" applyBorder="false" applyAlignment="false" applyProtection="false">
      <alignment vertical="center"/>
    </xf>
    <xf numFmtId="0" fontId="0" fillId="0" borderId="0"/>
    <xf numFmtId="0" fontId="0" fillId="0" borderId="0"/>
    <xf numFmtId="0" fontId="49" fillId="0" borderId="0"/>
    <xf numFmtId="0" fontId="87" fillId="0" borderId="33" applyNumberFormat="false" applyFill="false" applyAlignment="false" applyProtection="false">
      <alignment vertical="center"/>
    </xf>
    <xf numFmtId="0" fontId="86" fillId="0" borderId="0"/>
  </cellStyleXfs>
  <cellXfs count="548">
    <xf numFmtId="0" fontId="0" fillId="0" borderId="0" xfId="0"/>
    <xf numFmtId="0" fontId="1" fillId="0" borderId="0" xfId="0" applyFont="true" applyFill="true" applyBorder="true" applyAlignment="true">
      <alignment vertical="center"/>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vertical="center"/>
    </xf>
    <xf numFmtId="0" fontId="0" fillId="0" borderId="0" xfId="0" applyFont="true" applyFill="true" applyBorder="true" applyAlignment="true">
      <alignment vertical="center"/>
    </xf>
    <xf numFmtId="0" fontId="4"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0" fontId="1" fillId="0" borderId="0" xfId="0" applyFont="true" applyFill="true" applyBorder="true" applyAlignment="true">
      <alignment vertical="center" wrapText="true"/>
    </xf>
    <xf numFmtId="181" fontId="1" fillId="0" borderId="0" xfId="0" applyNumberFormat="true" applyFont="true" applyFill="true" applyBorder="true" applyAlignment="true">
      <alignment horizontal="right" vertical="center"/>
    </xf>
    <xf numFmtId="0" fontId="5"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wrapText="true"/>
    </xf>
    <xf numFmtId="181" fontId="5" fillId="0" borderId="0" xfId="0" applyNumberFormat="true" applyFont="true" applyFill="true" applyBorder="true" applyAlignment="true">
      <alignment horizontal="right" vertical="center"/>
    </xf>
    <xf numFmtId="181" fontId="6" fillId="0" borderId="0" xfId="0" applyNumberFormat="true" applyFont="true" applyFill="true" applyBorder="true" applyAlignment="true">
      <alignment horizontal="right" vertical="center" wrapText="true"/>
    </xf>
    <xf numFmtId="0" fontId="7"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81" fontId="8" fillId="0" borderId="2" xfId="0" applyNumberFormat="true" applyFont="true" applyFill="true" applyBorder="true" applyAlignment="true">
      <alignment horizontal="center" vertical="center" wrapText="true"/>
    </xf>
    <xf numFmtId="0" fontId="3" fillId="0" borderId="0" xfId="0" applyFont="true" applyFill="true" applyBorder="true" applyAlignment="true">
      <alignment horizontal="center" vertical="center"/>
    </xf>
    <xf numFmtId="0" fontId="0" fillId="0" borderId="0" xfId="0" applyNumberFormat="true" applyFont="true" applyFill="true" applyBorder="true" applyAlignment="true">
      <alignment vertical="center" wrapText="true"/>
    </xf>
    <xf numFmtId="0" fontId="0" fillId="0" borderId="3" xfId="0" applyNumberFormat="true" applyFont="true" applyFill="true" applyBorder="true" applyAlignment="true">
      <alignment vertical="center" wrapText="true"/>
    </xf>
    <xf numFmtId="181" fontId="0" fillId="0" borderId="4" xfId="0" applyNumberFormat="true" applyFont="true" applyFill="true" applyBorder="true" applyAlignment="true">
      <alignment horizontal="right" vertical="center"/>
    </xf>
    <xf numFmtId="0" fontId="0" fillId="0" borderId="0" xfId="0" applyFont="true" applyFill="true" applyBorder="true" applyAlignment="true">
      <alignment horizontal="center" vertical="center"/>
    </xf>
    <xf numFmtId="0" fontId="0" fillId="0" borderId="0" xfId="0" applyFont="true" applyFill="true" applyBorder="true" applyAlignment="true">
      <alignment vertical="center" wrapText="true"/>
    </xf>
    <xf numFmtId="0" fontId="0" fillId="0" borderId="3" xfId="0" applyFont="true" applyFill="true" applyBorder="true" applyAlignment="true">
      <alignment vertical="center" wrapText="true"/>
    </xf>
    <xf numFmtId="181" fontId="0" fillId="0" borderId="4" xfId="0" applyNumberFormat="true" applyFont="true" applyFill="true" applyBorder="true" applyAlignment="true">
      <alignment vertical="center"/>
    </xf>
    <xf numFmtId="0" fontId="0" fillId="0" borderId="0" xfId="0" applyFont="true" applyFill="true" applyBorder="true" applyAlignment="true">
      <alignment horizontal="left" vertical="center" wrapText="true"/>
    </xf>
    <xf numFmtId="0" fontId="3" fillId="0" borderId="0" xfId="0" applyFont="true" applyFill="true" applyBorder="true" applyAlignment="true">
      <alignment horizontal="left" vertical="center" wrapText="true"/>
    </xf>
    <xf numFmtId="0" fontId="2" fillId="0" borderId="0" xfId="0" applyFont="true" applyFill="true" applyBorder="true" applyAlignment="true">
      <alignment horizontal="left" vertical="center" wrapText="true"/>
    </xf>
    <xf numFmtId="178" fontId="9" fillId="0" borderId="3" xfId="0" applyNumberFormat="true" applyFont="true" applyFill="true" applyBorder="true" applyAlignment="true">
      <alignment horizontal="right" vertical="center"/>
    </xf>
    <xf numFmtId="0" fontId="0" fillId="0" borderId="5" xfId="0" applyFont="true" applyFill="true" applyBorder="true" applyAlignment="true">
      <alignment vertical="center" wrapText="true"/>
    </xf>
    <xf numFmtId="181" fontId="0" fillId="0" borderId="0" xfId="0" applyNumberFormat="true" applyFont="true" applyFill="true" applyBorder="true" applyAlignment="true">
      <alignment horizontal="right" vertical="center"/>
    </xf>
    <xf numFmtId="0" fontId="4" fillId="0" borderId="6" xfId="0" applyFont="true" applyFill="true" applyBorder="true" applyAlignment="true">
      <alignment horizontal="left" vertical="center" wrapText="true"/>
    </xf>
    <xf numFmtId="0" fontId="4" fillId="0" borderId="6" xfId="0" applyFont="true" applyFill="true" applyBorder="true" applyAlignment="true">
      <alignment horizontal="left" vertical="center"/>
    </xf>
    <xf numFmtId="181" fontId="4" fillId="0" borderId="6" xfId="0" applyNumberFormat="true" applyFont="true" applyFill="true" applyBorder="true" applyAlignment="true">
      <alignment horizontal="right" vertical="center"/>
    </xf>
    <xf numFmtId="181" fontId="10" fillId="0" borderId="0" xfId="0" applyNumberFormat="true" applyFont="true" applyFill="true" applyBorder="true" applyAlignment="true">
      <alignment horizontal="right" vertical="center" wrapText="true"/>
    </xf>
    <xf numFmtId="0" fontId="7" fillId="0" borderId="7" xfId="0" applyFont="true" applyFill="true" applyBorder="true" applyAlignment="true">
      <alignment horizontal="center" vertical="center" wrapText="true"/>
    </xf>
    <xf numFmtId="0" fontId="11" fillId="0" borderId="0" xfId="0" applyFont="true" applyFill="true" applyBorder="true" applyAlignment="true">
      <alignment vertical="center"/>
    </xf>
    <xf numFmtId="0" fontId="11" fillId="0" borderId="0" xfId="0" applyFont="true" applyFill="true" applyBorder="true" applyAlignment="true">
      <alignment horizontal="center" vertical="center" wrapText="true"/>
    </xf>
    <xf numFmtId="0" fontId="12" fillId="0" borderId="0" xfId="0" applyFont="true" applyFill="true" applyBorder="true" applyAlignment="true">
      <alignment vertical="center"/>
    </xf>
    <xf numFmtId="0" fontId="13" fillId="0" borderId="0" xfId="0" applyFont="true" applyFill="true" applyBorder="true" applyAlignment="true">
      <alignment vertical="center"/>
    </xf>
    <xf numFmtId="0" fontId="14" fillId="0" borderId="0" xfId="0" applyFont="true" applyFill="true" applyBorder="true" applyAlignment="true">
      <alignment vertical="center"/>
    </xf>
    <xf numFmtId="0" fontId="13" fillId="0" borderId="0" xfId="0" applyFont="true" applyFill="true" applyBorder="true" applyAlignment="true">
      <alignment vertical="center" wrapText="true"/>
    </xf>
    <xf numFmtId="0" fontId="12" fillId="0" borderId="0" xfId="0" applyFont="true" applyFill="true" applyAlignment="true"/>
    <xf numFmtId="0" fontId="11" fillId="0" borderId="0" xfId="0" applyFont="true" applyFill="true" applyAlignment="true">
      <alignment vertical="center"/>
    </xf>
    <xf numFmtId="0" fontId="11" fillId="0" borderId="0" xfId="0" applyFont="true" applyFill="true" applyBorder="true" applyAlignment="true">
      <alignment horizontal="left" vertical="center" wrapText="true"/>
    </xf>
    <xf numFmtId="182" fontId="11" fillId="0" borderId="0" xfId="69" applyNumberFormat="true" applyFont="true" applyFill="true" applyBorder="true" applyAlignment="true">
      <alignment horizontal="center" vertical="center" wrapText="true"/>
    </xf>
    <xf numFmtId="183" fontId="11" fillId="0" borderId="0" xfId="69" applyNumberFormat="true" applyFont="true" applyFill="true" applyBorder="true" applyAlignment="true">
      <alignment horizontal="center" vertical="center" wrapText="true"/>
    </xf>
    <xf numFmtId="0" fontId="14" fillId="0" borderId="0" xfId="0" applyFont="true" applyFill="true" applyAlignment="true">
      <alignment vertical="center"/>
    </xf>
    <xf numFmtId="0" fontId="15" fillId="0" borderId="0" xfId="0" applyFont="true" applyFill="true" applyBorder="true" applyAlignment="true">
      <alignment vertical="center"/>
    </xf>
    <xf numFmtId="0" fontId="15" fillId="0" borderId="0" xfId="0" applyFont="true" applyFill="true" applyBorder="true" applyAlignment="true">
      <alignment horizontal="center" vertical="center" wrapText="true"/>
    </xf>
    <xf numFmtId="0" fontId="12" fillId="0" borderId="0" xfId="0" applyFont="true" applyFill="true" applyBorder="true" applyAlignment="true">
      <alignment horizontal="center" vertical="center" wrapText="true"/>
    </xf>
    <xf numFmtId="0" fontId="16" fillId="0" borderId="0" xfId="0" applyFont="true" applyFill="true" applyBorder="true" applyAlignment="true">
      <alignment horizontal="center" vertical="center" wrapText="true"/>
    </xf>
    <xf numFmtId="0" fontId="17" fillId="0" borderId="0" xfId="0" applyFont="true" applyFill="true" applyBorder="true" applyAlignment="true">
      <alignment horizontal="center" vertical="center" wrapText="true"/>
    </xf>
    <xf numFmtId="0" fontId="15" fillId="0" borderId="8" xfId="0" applyFont="true" applyFill="true" applyBorder="true" applyAlignment="true">
      <alignment vertical="center"/>
    </xf>
    <xf numFmtId="0" fontId="12" fillId="0" borderId="9" xfId="0" applyFont="true" applyFill="true" applyBorder="true" applyAlignment="true">
      <alignment vertical="center"/>
    </xf>
    <xf numFmtId="0" fontId="17" fillId="0" borderId="9" xfId="0" applyFont="true" applyFill="true" applyBorder="true" applyAlignment="true">
      <alignment vertical="center"/>
    </xf>
    <xf numFmtId="0" fontId="15" fillId="0" borderId="1" xfId="0" applyFont="true" applyFill="true" applyBorder="true" applyAlignment="true">
      <alignment vertical="center"/>
    </xf>
    <xf numFmtId="0" fontId="15" fillId="0" borderId="2" xfId="0" applyFont="true" applyFill="true" applyBorder="true" applyAlignment="true">
      <alignment vertical="center"/>
    </xf>
    <xf numFmtId="0" fontId="12" fillId="0" borderId="2" xfId="0" applyFont="true" applyFill="true" applyBorder="true" applyAlignment="true">
      <alignment vertical="center"/>
    </xf>
    <xf numFmtId="0" fontId="18" fillId="0" borderId="1" xfId="0" applyFont="true" applyFill="true" applyBorder="true" applyAlignment="true">
      <alignment vertical="center"/>
    </xf>
    <xf numFmtId="0" fontId="18" fillId="0" borderId="2" xfId="0" applyFont="true" applyFill="true" applyBorder="true" applyAlignment="true">
      <alignment vertical="center"/>
    </xf>
    <xf numFmtId="0" fontId="19" fillId="0" borderId="2" xfId="0" applyFont="true" applyFill="true" applyBorder="true" applyAlignment="true">
      <alignment horizontal="center" vertical="center" wrapText="true"/>
    </xf>
    <xf numFmtId="0" fontId="19" fillId="0" borderId="9" xfId="0" applyFont="true" applyFill="true" applyBorder="true" applyAlignment="true">
      <alignment vertical="center"/>
    </xf>
    <xf numFmtId="0" fontId="15" fillId="0" borderId="0" xfId="0" applyFont="true" applyFill="true" applyBorder="true" applyAlignment="true">
      <alignment vertical="center" wrapText="true"/>
    </xf>
    <xf numFmtId="0" fontId="20" fillId="0" borderId="0" xfId="53" applyFont="true" applyFill="true" applyAlignment="true">
      <alignment vertical="center"/>
    </xf>
    <xf numFmtId="0" fontId="12" fillId="0" borderId="0" xfId="0" applyFont="true" applyFill="true" applyAlignment="true">
      <alignment vertical="center"/>
    </xf>
    <xf numFmtId="0" fontId="12" fillId="0" borderId="0" xfId="0" applyFont="true" applyFill="true" applyBorder="true" applyAlignment="true">
      <alignment horizontal="left" vertical="center" wrapText="true"/>
    </xf>
    <xf numFmtId="181" fontId="21" fillId="0" borderId="0" xfId="0" applyNumberFormat="true" applyFont="true" applyFill="true" applyAlignment="true">
      <alignment horizontal="center" vertical="center"/>
    </xf>
    <xf numFmtId="181" fontId="21" fillId="0" borderId="0" xfId="0" applyNumberFormat="true" applyFont="true" applyFill="true" applyAlignment="true">
      <alignment horizontal="left" vertical="center" wrapText="true"/>
    </xf>
    <xf numFmtId="181" fontId="12" fillId="0" borderId="0" xfId="0" applyNumberFormat="true" applyFont="true" applyFill="true" applyBorder="true" applyAlignment="true">
      <alignment horizontal="center" vertical="center"/>
    </xf>
    <xf numFmtId="0" fontId="12" fillId="0" borderId="0" xfId="0" applyFont="true" applyFill="true" applyBorder="true" applyAlignment="true">
      <alignment vertical="center" wrapText="true"/>
    </xf>
    <xf numFmtId="181" fontId="22" fillId="0" borderId="10" xfId="0" applyNumberFormat="true" applyFont="true" applyFill="true" applyBorder="true" applyAlignment="true">
      <alignment horizontal="center" vertical="center" wrapText="true"/>
    </xf>
    <xf numFmtId="181" fontId="22" fillId="0" borderId="11" xfId="0" applyNumberFormat="true" applyFont="true" applyFill="true" applyBorder="true" applyAlignment="true">
      <alignment horizontal="center" vertical="center" wrapText="true"/>
    </xf>
    <xf numFmtId="181" fontId="23" fillId="0" borderId="1" xfId="0" applyNumberFormat="true" applyFont="true" applyFill="true" applyBorder="true" applyAlignment="true">
      <alignment horizontal="center" vertical="center" wrapText="true"/>
    </xf>
    <xf numFmtId="181" fontId="23" fillId="0" borderId="2" xfId="0" applyNumberFormat="true" applyFont="true" applyFill="true" applyBorder="true" applyAlignment="true">
      <alignment horizontal="center" vertical="center" wrapText="true"/>
    </xf>
    <xf numFmtId="0" fontId="15" fillId="0" borderId="9" xfId="0" applyFont="true" applyFill="true" applyBorder="true" applyAlignment="true">
      <alignment vertical="center" wrapText="true"/>
    </xf>
    <xf numFmtId="181" fontId="22" fillId="0" borderId="0" xfId="0" applyNumberFormat="true" applyFont="true" applyFill="true" applyAlignment="true">
      <alignment horizontal="center" vertical="center"/>
    </xf>
    <xf numFmtId="0" fontId="15" fillId="0" borderId="2" xfId="0" applyFont="true" applyFill="true" applyBorder="true" applyAlignment="true">
      <alignment vertical="center" wrapText="true"/>
    </xf>
    <xf numFmtId="181" fontId="22" fillId="0" borderId="0" xfId="0" applyNumberFormat="true" applyFont="true" applyFill="true" applyBorder="true" applyAlignment="true">
      <alignment horizontal="left" vertical="center"/>
    </xf>
    <xf numFmtId="0" fontId="24" fillId="0" borderId="0" xfId="0" applyFont="true" applyFill="true" applyBorder="true" applyAlignment="true">
      <alignment horizontal="left" vertical="center" wrapText="true"/>
    </xf>
    <xf numFmtId="181" fontId="23" fillId="0" borderId="0" xfId="0" applyNumberFormat="true" applyFont="true" applyFill="true" applyBorder="true" applyAlignment="true">
      <alignment vertical="center"/>
    </xf>
    <xf numFmtId="181" fontId="22" fillId="0" borderId="0" xfId="0" applyNumberFormat="true" applyFont="true" applyFill="true" applyBorder="true" applyAlignment="true">
      <alignment vertical="center"/>
    </xf>
    <xf numFmtId="0" fontId="16" fillId="0" borderId="2" xfId="0" applyFont="true" applyFill="true" applyBorder="true" applyAlignment="true">
      <alignment vertical="center" wrapText="true"/>
    </xf>
    <xf numFmtId="0" fontId="25" fillId="0" borderId="0" xfId="0" applyFont="true" applyFill="true" applyBorder="true" applyAlignment="true">
      <alignment horizontal="left" vertical="center" wrapText="true"/>
    </xf>
    <xf numFmtId="0" fontId="25" fillId="0" borderId="0" xfId="0" applyFont="true" applyFill="true" applyBorder="true" applyAlignment="true">
      <alignment vertical="center" wrapText="true"/>
    </xf>
    <xf numFmtId="0" fontId="24" fillId="0" borderId="0" xfId="0" applyFont="true" applyFill="true" applyBorder="true" applyAlignment="true">
      <alignment vertical="center"/>
    </xf>
    <xf numFmtId="181" fontId="23" fillId="0" borderId="12" xfId="0" applyNumberFormat="true" applyFont="true" applyFill="true" applyBorder="true" applyAlignment="true">
      <alignment vertical="center"/>
    </xf>
    <xf numFmtId="0" fontId="25" fillId="0" borderId="12" xfId="0" applyFont="true" applyFill="true" applyBorder="true" applyAlignment="true">
      <alignment horizontal="left" vertical="center" wrapText="true"/>
    </xf>
    <xf numFmtId="181" fontId="17" fillId="0" borderId="0" xfId="0" applyNumberFormat="true" applyFont="true" applyFill="true" applyAlignment="true">
      <alignment horizontal="left" vertical="center" wrapText="true"/>
    </xf>
    <xf numFmtId="181" fontId="26" fillId="0" borderId="0" xfId="0" applyNumberFormat="true" applyFont="true" applyFill="true" applyAlignment="true">
      <alignment horizontal="left" vertical="center"/>
    </xf>
    <xf numFmtId="0" fontId="18" fillId="0" borderId="2" xfId="0" applyFont="true" applyFill="true" applyBorder="true" applyAlignment="true">
      <alignment vertical="center" wrapText="true"/>
    </xf>
    <xf numFmtId="181" fontId="26" fillId="0" borderId="0" xfId="0" applyNumberFormat="true" applyFont="true" applyFill="true" applyBorder="true" applyAlignment="true">
      <alignment vertical="center"/>
    </xf>
    <xf numFmtId="0" fontId="19" fillId="0" borderId="0" xfId="0" applyFont="true" applyFill="true" applyBorder="true" applyAlignment="true">
      <alignment horizontal="left" vertical="center" wrapText="true"/>
    </xf>
    <xf numFmtId="181" fontId="23" fillId="0" borderId="0" xfId="0" applyNumberFormat="true" applyFont="true" applyFill="true" applyBorder="true" applyAlignment="true">
      <alignment horizontal="left" vertical="center"/>
    </xf>
    <xf numFmtId="0" fontId="27" fillId="0" borderId="2" xfId="0" applyFont="true" applyFill="true" applyBorder="true" applyAlignment="true">
      <alignment vertical="center" wrapText="true"/>
    </xf>
    <xf numFmtId="181" fontId="17" fillId="0" borderId="0" xfId="0" applyNumberFormat="true" applyFont="true" applyFill="true" applyBorder="true" applyAlignment="true">
      <alignment horizontal="left" vertical="center" wrapText="true"/>
    </xf>
    <xf numFmtId="181" fontId="26" fillId="0" borderId="0" xfId="0" applyNumberFormat="true" applyFont="true" applyFill="true" applyBorder="true" applyAlignment="true">
      <alignment horizontal="left" vertical="center"/>
    </xf>
    <xf numFmtId="182" fontId="12" fillId="0" borderId="0" xfId="69" applyNumberFormat="true" applyFont="true" applyFill="true" applyBorder="true" applyAlignment="true">
      <alignment horizontal="center" vertical="center" wrapText="true"/>
    </xf>
    <xf numFmtId="183" fontId="12" fillId="0" borderId="0" xfId="69" applyNumberFormat="true" applyFont="true" applyFill="true" applyBorder="true" applyAlignment="true">
      <alignment horizontal="center" vertical="center" wrapText="true"/>
    </xf>
    <xf numFmtId="182" fontId="21" fillId="0" borderId="0" xfId="69" applyNumberFormat="true" applyFont="true" applyFill="true" applyAlignment="true">
      <alignment horizontal="center" vertical="center" wrapText="true"/>
    </xf>
    <xf numFmtId="182" fontId="28" fillId="0" borderId="0" xfId="69" applyNumberFormat="true" applyFont="true" applyFill="true" applyAlignment="true">
      <alignment horizontal="center" vertical="center" wrapText="true"/>
    </xf>
    <xf numFmtId="183" fontId="21" fillId="0" borderId="0" xfId="69" applyNumberFormat="true" applyFont="true" applyFill="true" applyAlignment="true">
      <alignment horizontal="center" vertical="center" wrapText="true"/>
    </xf>
    <xf numFmtId="0" fontId="11" fillId="0" borderId="0" xfId="0" applyFont="true" applyFill="true" applyBorder="true" applyAlignment="true">
      <alignment vertical="center" wrapText="true"/>
    </xf>
    <xf numFmtId="183" fontId="12" fillId="0" borderId="0" xfId="69" applyNumberFormat="true" applyFont="true" applyFill="true" applyBorder="true" applyAlignment="true">
      <alignment vertical="center" wrapText="true"/>
    </xf>
    <xf numFmtId="181" fontId="29" fillId="0" borderId="2" xfId="0" applyNumberFormat="true" applyFont="true" applyFill="true" applyBorder="true" applyAlignment="true">
      <alignment horizontal="center" vertical="center" wrapText="true"/>
    </xf>
    <xf numFmtId="183" fontId="22" fillId="0" borderId="13" xfId="0" applyNumberFormat="true" applyFont="true" applyFill="true" applyBorder="true" applyAlignment="true">
      <alignment horizontal="center" vertical="center" wrapText="true"/>
    </xf>
    <xf numFmtId="183" fontId="23" fillId="0" borderId="10" xfId="69" applyNumberFormat="true" applyFont="true" applyFill="true" applyBorder="true" applyAlignment="true">
      <alignment horizontal="center" vertical="center" wrapText="true"/>
    </xf>
    <xf numFmtId="181" fontId="22" fillId="0" borderId="2" xfId="0" applyNumberFormat="true" applyFont="true" applyFill="true" applyBorder="true" applyAlignment="true">
      <alignment horizontal="center" vertical="center" wrapText="true"/>
    </xf>
    <xf numFmtId="181" fontId="26" fillId="0" borderId="2" xfId="0" applyNumberFormat="true" applyFont="true" applyFill="true" applyBorder="true" applyAlignment="true">
      <alignment horizontal="center" vertical="center" wrapText="true"/>
    </xf>
    <xf numFmtId="183" fontId="23" fillId="0" borderId="2" xfId="0" applyNumberFormat="true" applyFont="true" applyFill="true" applyBorder="true" applyAlignment="true">
      <alignment horizontal="center" vertical="center" wrapText="true"/>
    </xf>
    <xf numFmtId="183" fontId="22" fillId="0" borderId="2" xfId="69" applyNumberFormat="true" applyFont="true" applyFill="true" applyBorder="true" applyAlignment="true">
      <alignment horizontal="center" vertical="center" wrapText="true"/>
    </xf>
    <xf numFmtId="182" fontId="24" fillId="0" borderId="3" xfId="69" applyNumberFormat="true" applyFont="true" applyFill="true" applyBorder="true" applyAlignment="true">
      <alignment horizontal="center" vertical="center" wrapText="true"/>
    </xf>
    <xf numFmtId="182" fontId="11" fillId="0" borderId="3" xfId="69" applyNumberFormat="true" applyFont="true" applyFill="true" applyBorder="true" applyAlignment="true">
      <alignment horizontal="center" vertical="center" wrapText="true"/>
    </xf>
    <xf numFmtId="183" fontId="23" fillId="0" borderId="3" xfId="69" applyNumberFormat="true" applyFont="true" applyFill="true" applyBorder="true" applyAlignment="true">
      <alignment horizontal="center" vertical="center" wrapText="true"/>
    </xf>
    <xf numFmtId="181" fontId="25" fillId="0" borderId="3" xfId="0" applyNumberFormat="true" applyFont="true" applyFill="true" applyBorder="true" applyAlignment="true">
      <alignment horizontal="center" vertical="center" wrapText="true"/>
    </xf>
    <xf numFmtId="181" fontId="17" fillId="0" borderId="3" xfId="0" applyNumberFormat="true" applyFont="true" applyFill="true" applyBorder="true" applyAlignment="true">
      <alignment horizontal="center" vertical="center" wrapText="true"/>
    </xf>
    <xf numFmtId="183" fontId="24" fillId="0" borderId="3" xfId="69" applyNumberFormat="true" applyFont="true" applyFill="true" applyBorder="true" applyAlignment="true">
      <alignment horizontal="center" vertical="center" wrapText="true"/>
    </xf>
    <xf numFmtId="181" fontId="25" fillId="0" borderId="9" xfId="0" applyNumberFormat="true" applyFont="true" applyFill="true" applyBorder="true" applyAlignment="true">
      <alignment horizontal="center" vertical="center" wrapText="true"/>
    </xf>
    <xf numFmtId="181" fontId="17" fillId="0" borderId="9" xfId="0" applyNumberFormat="true" applyFont="true" applyFill="true" applyBorder="true" applyAlignment="true">
      <alignment horizontal="center" vertical="center" wrapText="true"/>
    </xf>
    <xf numFmtId="183" fontId="24" fillId="0" borderId="9" xfId="69" applyNumberFormat="true" applyFont="true" applyFill="true" applyBorder="true" applyAlignment="true">
      <alignment horizontal="center" vertical="center" wrapText="true"/>
    </xf>
    <xf numFmtId="181" fontId="26" fillId="0" borderId="0" xfId="0" applyNumberFormat="true" applyFont="true" applyFill="true" applyAlignment="true">
      <alignment horizontal="center" vertical="center"/>
    </xf>
    <xf numFmtId="181" fontId="26" fillId="0" borderId="0" xfId="0" applyNumberFormat="true" applyFont="true" applyFill="true" applyAlignment="true">
      <alignment horizontal="left" vertical="center" wrapText="true"/>
    </xf>
    <xf numFmtId="182" fontId="19" fillId="0" borderId="3" xfId="69" applyNumberFormat="true" applyFont="true" applyFill="true" applyBorder="true" applyAlignment="true">
      <alignment horizontal="center" vertical="center" wrapText="true"/>
    </xf>
    <xf numFmtId="183" fontId="11" fillId="0" borderId="3" xfId="69" applyNumberFormat="true" applyFont="true" applyFill="true" applyBorder="true" applyAlignment="true">
      <alignment horizontal="center" vertical="center" wrapText="true"/>
    </xf>
    <xf numFmtId="181" fontId="26" fillId="0" borderId="0" xfId="0" applyNumberFormat="true" applyFont="true" applyFill="true" applyBorder="true" applyAlignment="true">
      <alignment horizontal="center" vertical="center"/>
    </xf>
    <xf numFmtId="181" fontId="26" fillId="0" borderId="6" xfId="0" applyNumberFormat="true" applyFont="true" applyFill="true" applyBorder="true" applyAlignment="true">
      <alignment horizontal="left" vertical="center"/>
    </xf>
    <xf numFmtId="181" fontId="26" fillId="0" borderId="0" xfId="0" applyNumberFormat="true" applyFont="true" applyFill="true" applyBorder="true" applyAlignment="true">
      <alignment horizontal="left" vertical="center" wrapText="true"/>
    </xf>
    <xf numFmtId="0" fontId="25" fillId="0" borderId="0" xfId="69" applyNumberFormat="true" applyFont="true" applyFill="true" applyAlignment="true">
      <alignment horizontal="right" vertical="center"/>
    </xf>
    <xf numFmtId="0" fontId="17" fillId="0" borderId="0" xfId="69" applyNumberFormat="true" applyFont="true" applyFill="true" applyAlignment="true">
      <alignment horizontal="right" vertical="center"/>
    </xf>
    <xf numFmtId="183" fontId="28" fillId="0" borderId="0" xfId="69" applyNumberFormat="true" applyFont="true" applyFill="true" applyAlignment="true">
      <alignment horizontal="center" vertical="center" wrapText="true"/>
    </xf>
    <xf numFmtId="0" fontId="25" fillId="0" borderId="0" xfId="69" applyNumberFormat="true" applyFont="true" applyFill="true" applyBorder="true" applyAlignment="true">
      <alignment horizontal="right" vertical="center" wrapText="true"/>
    </xf>
    <xf numFmtId="0" fontId="17" fillId="0" borderId="0" xfId="69" applyNumberFormat="true" applyFont="true" applyFill="true" applyBorder="true" applyAlignment="true">
      <alignment horizontal="right" vertical="center" wrapText="true"/>
    </xf>
    <xf numFmtId="183" fontId="23" fillId="0" borderId="11" xfId="69" applyNumberFormat="true" applyFont="true" applyFill="true" applyBorder="true" applyAlignment="true">
      <alignment horizontal="center" vertical="center" wrapText="true"/>
    </xf>
    <xf numFmtId="183" fontId="23" fillId="0" borderId="13" xfId="69" applyNumberFormat="true" applyFont="true" applyFill="true" applyBorder="true" applyAlignment="true">
      <alignment horizontal="center" vertical="center" wrapText="true"/>
    </xf>
    <xf numFmtId="183" fontId="26" fillId="0" borderId="0" xfId="69" applyNumberFormat="true" applyFont="true" applyFill="true" applyBorder="true" applyAlignment="true">
      <alignment horizontal="center" vertical="center" wrapText="true"/>
    </xf>
    <xf numFmtId="183" fontId="22" fillId="0" borderId="7" xfId="69" applyNumberFormat="true" applyFont="true" applyFill="true" applyBorder="true" applyAlignment="true">
      <alignment horizontal="center" vertical="center" wrapText="true"/>
    </xf>
    <xf numFmtId="183" fontId="29" fillId="0" borderId="0" xfId="69" applyNumberFormat="true" applyFont="true" applyFill="true" applyBorder="true" applyAlignment="true">
      <alignment horizontal="center" vertical="center" wrapText="true"/>
    </xf>
    <xf numFmtId="183" fontId="23" fillId="0" borderId="4" xfId="69" applyNumberFormat="true" applyFont="true" applyFill="true" applyBorder="true" applyAlignment="true">
      <alignment horizontal="center" vertical="center" wrapText="true"/>
    </xf>
    <xf numFmtId="183" fontId="23" fillId="0" borderId="0" xfId="69" applyNumberFormat="true" applyFont="true" applyFill="true" applyBorder="true" applyAlignment="true">
      <alignment horizontal="center" vertical="center" wrapText="true"/>
    </xf>
    <xf numFmtId="183" fontId="24" fillId="0" borderId="0" xfId="69" applyNumberFormat="true" applyFont="true" applyFill="true" applyBorder="true" applyAlignment="true">
      <alignment horizontal="center" vertical="center" wrapText="true"/>
    </xf>
    <xf numFmtId="183" fontId="24" fillId="0" borderId="12" xfId="69" applyNumberFormat="true" applyFont="true" applyFill="true" applyBorder="true" applyAlignment="true">
      <alignment horizontal="center" vertical="center" wrapText="true"/>
    </xf>
    <xf numFmtId="183" fontId="12" fillId="0" borderId="12" xfId="69" applyNumberFormat="true" applyFont="true" applyFill="true" applyBorder="true" applyAlignment="true">
      <alignment horizontal="center" vertical="center" wrapText="true"/>
    </xf>
    <xf numFmtId="43" fontId="11" fillId="0" borderId="0" xfId="69" applyFont="true" applyFill="true" applyBorder="true" applyAlignment="true">
      <alignment vertical="center"/>
    </xf>
    <xf numFmtId="43" fontId="11" fillId="0" borderId="0" xfId="69" applyFont="true" applyFill="true" applyBorder="true" applyAlignment="true">
      <alignment horizontal="center" vertical="center" wrapText="true"/>
    </xf>
    <xf numFmtId="184" fontId="11" fillId="0" borderId="0" xfId="69" applyNumberFormat="true" applyFont="true" applyFill="true" applyBorder="true" applyAlignment="true">
      <alignment vertical="center"/>
    </xf>
    <xf numFmtId="183" fontId="30" fillId="0" borderId="0" xfId="69" applyNumberFormat="true" applyFont="true" applyFill="true" applyBorder="true" applyAlignment="true">
      <alignment horizontal="center" vertical="center" wrapText="true"/>
    </xf>
    <xf numFmtId="0" fontId="17" fillId="0" borderId="0" xfId="0" applyFont="true" applyFill="true" applyBorder="true" applyAlignment="true">
      <alignment vertical="center"/>
    </xf>
    <xf numFmtId="43" fontId="12" fillId="0" borderId="0" xfId="69" applyFont="true" applyFill="true" applyBorder="true" applyAlignment="true">
      <alignment vertical="center"/>
    </xf>
    <xf numFmtId="0" fontId="11" fillId="0" borderId="2" xfId="0" applyFont="true" applyFill="true" applyBorder="true" applyAlignment="true">
      <alignment vertical="center"/>
    </xf>
    <xf numFmtId="0" fontId="25" fillId="0" borderId="12" xfId="0" applyFont="true" applyFill="true" applyBorder="true" applyAlignment="true">
      <alignment vertical="center" wrapText="true"/>
    </xf>
    <xf numFmtId="0" fontId="17" fillId="0" borderId="0" xfId="0" applyFont="true" applyFill="true" applyBorder="true" applyAlignment="true">
      <alignment vertical="center" wrapText="true"/>
    </xf>
    <xf numFmtId="0" fontId="19" fillId="2" borderId="0" xfId="0" applyFont="true" applyFill="true" applyBorder="true" applyAlignment="true">
      <alignment horizontal="left" vertical="center" wrapText="true"/>
    </xf>
    <xf numFmtId="181" fontId="31" fillId="0" borderId="0" xfId="0" applyNumberFormat="true" applyFont="true" applyFill="true" applyBorder="true" applyAlignment="true">
      <alignment vertical="center"/>
    </xf>
    <xf numFmtId="181" fontId="17" fillId="0" borderId="6" xfId="0" applyNumberFormat="true" applyFont="true" applyFill="true" applyBorder="true" applyAlignment="true">
      <alignment horizontal="left" vertical="center" wrapText="true"/>
    </xf>
    <xf numFmtId="182" fontId="11" fillId="0" borderId="9" xfId="69" applyNumberFormat="true" applyFont="true" applyFill="true" applyBorder="true" applyAlignment="true">
      <alignment horizontal="center" vertical="center" wrapText="true"/>
    </xf>
    <xf numFmtId="182" fontId="17" fillId="0" borderId="3" xfId="69" applyNumberFormat="true" applyFont="true" applyFill="true" applyBorder="true" applyAlignment="true">
      <alignment horizontal="center" vertical="center" wrapText="true"/>
    </xf>
    <xf numFmtId="183" fontId="24" fillId="0" borderId="3" xfId="69" applyNumberFormat="true" applyFont="true" applyFill="true" applyBorder="true" applyAlignment="true">
      <alignment horizontal="center" vertical="center"/>
    </xf>
    <xf numFmtId="181" fontId="26" fillId="0" borderId="6" xfId="0" applyNumberFormat="true" applyFont="true" applyFill="true" applyBorder="true" applyAlignment="true">
      <alignment horizontal="left" vertical="center" wrapText="true"/>
    </xf>
    <xf numFmtId="0" fontId="24" fillId="0" borderId="3" xfId="0" applyFont="true" applyFill="true" applyBorder="true" applyAlignment="true">
      <alignment horizontal="center" vertical="center"/>
    </xf>
    <xf numFmtId="0" fontId="11" fillId="0" borderId="3" xfId="0" applyFont="true" applyFill="true" applyBorder="true" applyAlignment="true">
      <alignment vertical="center"/>
    </xf>
    <xf numFmtId="181" fontId="26" fillId="0" borderId="6" xfId="0" applyNumberFormat="true" applyFont="true" applyFill="true" applyBorder="true" applyAlignment="true">
      <alignment horizontal="center" vertical="center"/>
    </xf>
    <xf numFmtId="183" fontId="23" fillId="0" borderId="3" xfId="69" applyNumberFormat="true" applyFont="true" applyFill="true" applyBorder="true" applyAlignment="true">
      <alignment horizontal="center" vertical="center"/>
    </xf>
    <xf numFmtId="183" fontId="25" fillId="0" borderId="0" xfId="69" applyNumberFormat="true" applyFont="true" applyFill="true" applyBorder="true" applyAlignment="true">
      <alignment horizontal="center" vertical="center" wrapText="true"/>
    </xf>
    <xf numFmtId="183" fontId="17" fillId="0" borderId="0" xfId="69" applyNumberFormat="true" applyFont="true" applyFill="true" applyBorder="true" applyAlignment="true">
      <alignment horizontal="center" vertical="center" wrapText="true"/>
    </xf>
    <xf numFmtId="183" fontId="24" fillId="0" borderId="0" xfId="69" applyNumberFormat="true" applyFont="true" applyFill="true" applyBorder="true" applyAlignment="true">
      <alignment horizontal="center" vertical="center"/>
    </xf>
    <xf numFmtId="183" fontId="12" fillId="0" borderId="0" xfId="69" applyNumberFormat="true" applyFont="true" applyFill="true" applyBorder="true" applyAlignment="true">
      <alignment horizontal="center" vertical="center"/>
    </xf>
    <xf numFmtId="183" fontId="25" fillId="0" borderId="3" xfId="69" applyNumberFormat="true" applyFont="true" applyFill="true" applyBorder="true" applyAlignment="true">
      <alignment horizontal="center" vertical="center" wrapText="true"/>
    </xf>
    <xf numFmtId="183" fontId="23" fillId="0" borderId="0" xfId="69" applyNumberFormat="true" applyFont="true" applyFill="true" applyBorder="true" applyAlignment="true">
      <alignment horizontal="center" vertical="center"/>
    </xf>
    <xf numFmtId="183" fontId="26" fillId="0" borderId="0" xfId="69" applyNumberFormat="true" applyFont="true" applyFill="true" applyBorder="true" applyAlignment="true">
      <alignment horizontal="center" vertical="center"/>
    </xf>
    <xf numFmtId="184" fontId="12" fillId="0" borderId="0" xfId="69" applyNumberFormat="true" applyFont="true" applyFill="true" applyBorder="true" applyAlignment="true">
      <alignment vertical="center"/>
    </xf>
    <xf numFmtId="0" fontId="19" fillId="0" borderId="0" xfId="0" applyFont="true" applyFill="true" applyBorder="true" applyAlignment="true">
      <alignment vertical="center"/>
    </xf>
    <xf numFmtId="181" fontId="23" fillId="0" borderId="12" xfId="0" applyNumberFormat="true" applyFont="true" applyFill="true" applyBorder="true" applyAlignment="true">
      <alignment horizontal="left" vertical="center"/>
    </xf>
    <xf numFmtId="0" fontId="25" fillId="0" borderId="3" xfId="0" applyFont="true" applyFill="true" applyBorder="true" applyAlignment="true">
      <alignment horizontal="center" vertical="center" wrapText="true"/>
    </xf>
    <xf numFmtId="0" fontId="25" fillId="0" borderId="9" xfId="0" applyFont="true" applyFill="true" applyBorder="true" applyAlignment="true">
      <alignment horizontal="center" vertical="center" wrapText="true"/>
    </xf>
    <xf numFmtId="183" fontId="24" fillId="0" borderId="9" xfId="69" applyNumberFormat="true" applyFont="true" applyFill="true" applyBorder="true" applyAlignment="true">
      <alignment horizontal="center" vertical="center"/>
    </xf>
    <xf numFmtId="0" fontId="25" fillId="0" borderId="3" xfId="0" applyFont="true" applyFill="true" applyBorder="true" applyAlignment="true">
      <alignment horizontal="center" vertical="center"/>
    </xf>
    <xf numFmtId="183" fontId="24" fillId="0" borderId="3" xfId="69" applyNumberFormat="true" applyFont="true" applyFill="true" applyBorder="true" applyAlignment="true">
      <alignment vertical="center" wrapText="true"/>
    </xf>
    <xf numFmtId="183" fontId="24" fillId="0" borderId="3" xfId="69" applyNumberFormat="true" applyFont="true" applyFill="true" applyBorder="true" applyAlignment="true">
      <alignment vertical="center"/>
    </xf>
    <xf numFmtId="183" fontId="23" fillId="0" borderId="4" xfId="69" applyNumberFormat="true" applyFont="true" applyFill="true" applyBorder="true" applyAlignment="true">
      <alignment horizontal="center" vertical="center"/>
    </xf>
    <xf numFmtId="183" fontId="24" fillId="0" borderId="12" xfId="69" applyNumberFormat="true" applyFont="true" applyFill="true" applyBorder="true" applyAlignment="true">
      <alignment horizontal="center" vertical="center"/>
    </xf>
    <xf numFmtId="183" fontId="17" fillId="0" borderId="0" xfId="69" applyNumberFormat="true" applyFont="true" applyFill="true" applyBorder="true" applyAlignment="true">
      <alignment horizontal="center" vertical="center"/>
    </xf>
    <xf numFmtId="183" fontId="24" fillId="0" borderId="0" xfId="69" applyNumberFormat="true" applyFont="true" applyFill="true" applyBorder="true" applyAlignment="true">
      <alignment vertical="center"/>
    </xf>
    <xf numFmtId="183" fontId="12" fillId="0" borderId="0" xfId="69" applyNumberFormat="true" applyFont="true" applyFill="true" applyBorder="true" applyAlignment="true">
      <alignment vertical="center"/>
    </xf>
    <xf numFmtId="181" fontId="22" fillId="0" borderId="12" xfId="0" applyNumberFormat="true" applyFont="true" applyFill="true" applyBorder="true" applyAlignment="true">
      <alignment horizontal="left" vertical="center"/>
    </xf>
    <xf numFmtId="0" fontId="24" fillId="0" borderId="12" xfId="0" applyFont="true" applyFill="true" applyBorder="true" applyAlignment="true">
      <alignment horizontal="left" vertical="center" wrapText="true"/>
    </xf>
    <xf numFmtId="0" fontId="32" fillId="0" borderId="2" xfId="0" applyFont="true" applyFill="true" applyBorder="true" applyAlignment="true">
      <alignment vertical="center" wrapText="true"/>
    </xf>
    <xf numFmtId="182" fontId="25" fillId="0" borderId="3" xfId="69" applyNumberFormat="true" applyFont="true" applyFill="true" applyBorder="true" applyAlignment="true">
      <alignment horizontal="center" vertical="center" wrapText="true"/>
    </xf>
    <xf numFmtId="182" fontId="24" fillId="0" borderId="9" xfId="69" applyNumberFormat="true" applyFont="true" applyFill="true" applyBorder="true" applyAlignment="true">
      <alignment horizontal="center" vertical="center" wrapText="true"/>
    </xf>
    <xf numFmtId="183" fontId="23" fillId="0" borderId="9" xfId="69" applyNumberFormat="true" applyFont="true" applyFill="true" applyBorder="true" applyAlignment="true">
      <alignment horizontal="center" vertical="center" wrapText="true"/>
    </xf>
    <xf numFmtId="183" fontId="23" fillId="0" borderId="9" xfId="69" applyNumberFormat="true" applyFont="true" applyFill="true" applyBorder="true" applyAlignment="true">
      <alignment horizontal="center" vertical="center"/>
    </xf>
    <xf numFmtId="182" fontId="24" fillId="0" borderId="4" xfId="69" applyNumberFormat="true" applyFont="true" applyFill="true" applyBorder="true" applyAlignment="true">
      <alignment horizontal="center" vertical="center" wrapText="true"/>
    </xf>
    <xf numFmtId="182" fontId="11" fillId="0" borderId="5" xfId="69" applyNumberFormat="true" applyFont="true" applyFill="true" applyBorder="true" applyAlignment="true">
      <alignment horizontal="center" vertical="center" wrapText="true"/>
    </xf>
    <xf numFmtId="183" fontId="11" fillId="0" borderId="3" xfId="69" applyNumberFormat="true" applyFont="true" applyFill="true" applyBorder="true" applyAlignment="true">
      <alignment horizontal="center" vertical="center"/>
    </xf>
    <xf numFmtId="183" fontId="23" fillId="0" borderId="14" xfId="69" applyNumberFormat="true" applyFont="true" applyFill="true" applyBorder="true" applyAlignment="true">
      <alignment horizontal="center" vertical="center"/>
    </xf>
    <xf numFmtId="183" fontId="11" fillId="0" borderId="0" xfId="69" applyNumberFormat="true" applyFont="true" applyFill="true" applyBorder="true" applyAlignment="true">
      <alignment horizontal="center" vertical="center"/>
    </xf>
    <xf numFmtId="180" fontId="12" fillId="0" borderId="0" xfId="69" applyNumberFormat="true" applyFont="true" applyFill="true" applyBorder="true" applyAlignment="true">
      <alignment vertical="center"/>
    </xf>
    <xf numFmtId="180" fontId="11" fillId="0" borderId="0" xfId="69" applyNumberFormat="true" applyFont="true" applyFill="true" applyBorder="true" applyAlignment="true">
      <alignment vertical="center"/>
    </xf>
    <xf numFmtId="0" fontId="16" fillId="0" borderId="1" xfId="0" applyFont="true" applyFill="true" applyBorder="true" applyAlignment="true">
      <alignment vertical="center"/>
    </xf>
    <xf numFmtId="0" fontId="15" fillId="0" borderId="15" xfId="0" applyFont="true" applyFill="true" applyBorder="true" applyAlignment="true">
      <alignment vertical="center"/>
    </xf>
    <xf numFmtId="0" fontId="15" fillId="0" borderId="16" xfId="0" applyFont="true" applyFill="true" applyBorder="true" applyAlignment="true">
      <alignment vertical="center"/>
    </xf>
    <xf numFmtId="0" fontId="12" fillId="0" borderId="16" xfId="0" applyFont="true" applyFill="true" applyBorder="true" applyAlignment="true">
      <alignment vertical="center"/>
    </xf>
    <xf numFmtId="0" fontId="16" fillId="0" borderId="2" xfId="0" applyFont="true" applyFill="true" applyBorder="true" applyAlignment="true">
      <alignment horizontal="left" vertical="center" wrapText="true"/>
    </xf>
    <xf numFmtId="181" fontId="25" fillId="0" borderId="6" xfId="0" applyNumberFormat="true" applyFont="true" applyFill="true" applyBorder="true" applyAlignment="true">
      <alignment horizontal="left" vertical="center" wrapText="true"/>
    </xf>
    <xf numFmtId="181" fontId="23" fillId="0" borderId="6" xfId="0" applyNumberFormat="true" applyFont="true" applyFill="true" applyBorder="true" applyAlignment="true">
      <alignment horizontal="left" vertical="center"/>
    </xf>
    <xf numFmtId="181" fontId="22" fillId="0" borderId="0" xfId="0" applyNumberFormat="true" applyFont="true" applyFill="true" applyBorder="true" applyAlignment="true" applyProtection="true">
      <alignment vertical="center"/>
    </xf>
    <xf numFmtId="0" fontId="15" fillId="0" borderId="16" xfId="0" applyFont="true" applyFill="true" applyBorder="true" applyAlignment="true">
      <alignment vertical="center" wrapText="true"/>
    </xf>
    <xf numFmtId="181" fontId="23" fillId="0" borderId="6" xfId="0" applyNumberFormat="true" applyFont="true" applyFill="true" applyBorder="true" applyAlignment="true">
      <alignment horizontal="center" vertical="center"/>
    </xf>
    <xf numFmtId="181" fontId="23" fillId="0" borderId="6" xfId="0" applyNumberFormat="true" applyFont="true" applyFill="true" applyBorder="true" applyAlignment="true">
      <alignment horizontal="left" vertical="center" wrapText="true"/>
    </xf>
    <xf numFmtId="181" fontId="33" fillId="0" borderId="0" xfId="0" applyNumberFormat="true" applyFont="true" applyFill="true" applyAlignment="true">
      <alignment vertical="center" wrapText="true"/>
    </xf>
    <xf numFmtId="0" fontId="34" fillId="0" borderId="0" xfId="0" applyFont="true" applyFill="true" applyBorder="true" applyAlignment="true">
      <alignment horizontal="left" vertical="center" wrapText="true"/>
    </xf>
    <xf numFmtId="0" fontId="35" fillId="0" borderId="0" xfId="0" applyFont="true" applyFill="true" applyBorder="true" applyAlignment="true">
      <alignment horizontal="right" vertical="center" wrapText="true"/>
    </xf>
    <xf numFmtId="0" fontId="36" fillId="0" borderId="0" xfId="0" applyFont="true" applyFill="true" applyBorder="true" applyAlignment="true">
      <alignment horizontal="center" vertical="center" wrapText="true"/>
    </xf>
    <xf numFmtId="0" fontId="37" fillId="0" borderId="0" xfId="0" applyFont="true" applyFill="true" applyBorder="true" applyAlignment="true">
      <alignment vertical="center" wrapText="true"/>
    </xf>
    <xf numFmtId="0" fontId="35" fillId="0" borderId="0" xfId="0" applyFont="true" applyFill="true" applyBorder="true" applyAlignment="true">
      <alignment horizontal="right" vertical="center"/>
    </xf>
    <xf numFmtId="0" fontId="38" fillId="0" borderId="10" xfId="0" applyFont="true" applyFill="true" applyBorder="true" applyAlignment="true">
      <alignment horizontal="center" vertical="center" wrapText="true"/>
    </xf>
    <xf numFmtId="0" fontId="38" fillId="0" borderId="17" xfId="0" applyFont="true" applyFill="true" applyBorder="true" applyAlignment="true">
      <alignment horizontal="center" vertical="center" wrapText="true"/>
    </xf>
    <xf numFmtId="0" fontId="39" fillId="0" borderId="5" xfId="0" applyFont="true" applyFill="true" applyBorder="true" applyAlignment="true">
      <alignment horizontal="left" vertical="center" wrapText="true"/>
    </xf>
    <xf numFmtId="3" fontId="39" fillId="0" borderId="0" xfId="0" applyNumberFormat="true" applyFont="true" applyFill="true" applyBorder="true" applyAlignment="true">
      <alignment horizontal="right" vertical="center" wrapText="true"/>
    </xf>
    <xf numFmtId="0" fontId="40" fillId="0" borderId="5" xfId="0" applyFont="true" applyFill="true" applyBorder="true" applyAlignment="true">
      <alignment horizontal="left" vertical="center" wrapText="true"/>
    </xf>
    <xf numFmtId="3" fontId="40" fillId="0" borderId="0" xfId="0" applyNumberFormat="true" applyFont="true" applyFill="true" applyBorder="true" applyAlignment="true">
      <alignment horizontal="right" vertical="center" wrapText="true"/>
    </xf>
    <xf numFmtId="0" fontId="40" fillId="0" borderId="8" xfId="0" applyFont="true" applyFill="true" applyBorder="true" applyAlignment="true">
      <alignment horizontal="left" vertical="center" wrapText="true"/>
    </xf>
    <xf numFmtId="3" fontId="40" fillId="0" borderId="12" xfId="0" applyNumberFormat="true" applyFont="true" applyFill="true" applyBorder="true" applyAlignment="true">
      <alignment horizontal="right" vertical="center" wrapText="true"/>
    </xf>
    <xf numFmtId="0" fontId="40" fillId="0" borderId="5" xfId="0" applyNumberFormat="true" applyFont="true" applyFill="true" applyBorder="true" applyAlignment="true">
      <alignment horizontal="left" vertical="center" wrapText="true"/>
    </xf>
    <xf numFmtId="0" fontId="39" fillId="0" borderId="8" xfId="0" applyFont="true" applyFill="true" applyBorder="true" applyAlignment="true">
      <alignment horizontal="left" vertical="center" wrapText="true"/>
    </xf>
    <xf numFmtId="3" fontId="39" fillId="0" borderId="12" xfId="0" applyNumberFormat="true" applyFont="true" applyFill="true" applyBorder="true" applyAlignment="true">
      <alignment horizontal="right" vertical="center" wrapText="true"/>
    </xf>
    <xf numFmtId="0" fontId="41" fillId="0" borderId="0" xfId="84" applyNumberFormat="true" applyFont="true" applyFill="true" applyAlignment="true" applyProtection="true">
      <alignment horizontal="left" vertical="center" wrapText="true"/>
    </xf>
    <xf numFmtId="0" fontId="0" fillId="0" borderId="0" xfId="0" applyFill="true" applyBorder="true" applyAlignment="true"/>
    <xf numFmtId="0" fontId="42" fillId="0" borderId="0" xfId="0" applyFont="true" applyFill="true" applyBorder="true" applyAlignment="true">
      <alignment vertical="center" wrapText="true"/>
    </xf>
    <xf numFmtId="0" fontId="43" fillId="0" borderId="0" xfId="0" applyFont="true" applyFill="true" applyBorder="true" applyAlignment="true">
      <alignment vertical="center"/>
    </xf>
    <xf numFmtId="0" fontId="44" fillId="0" borderId="0" xfId="0" applyFont="true" applyFill="true" applyBorder="true" applyAlignment="true">
      <alignment horizontal="right" vertical="center" wrapText="true"/>
    </xf>
    <xf numFmtId="0" fontId="45" fillId="0" borderId="0" xfId="0" applyFont="true" applyFill="true" applyBorder="true" applyAlignment="true">
      <alignment horizontal="center" vertical="center" wrapText="true"/>
    </xf>
    <xf numFmtId="0" fontId="4" fillId="0" borderId="0" xfId="0" applyFont="true" applyFill="true" applyBorder="true" applyAlignment="true">
      <alignment horizontal="right" vertical="center" wrapText="true"/>
    </xf>
    <xf numFmtId="0" fontId="46" fillId="0" borderId="10" xfId="0" applyFont="true" applyFill="true" applyBorder="true" applyAlignment="true">
      <alignment horizontal="center" vertical="center" wrapText="true"/>
    </xf>
    <xf numFmtId="0" fontId="46" fillId="0" borderId="17" xfId="0" applyFont="true" applyFill="true" applyBorder="true" applyAlignment="true">
      <alignment horizontal="center" vertical="center" wrapText="true"/>
    </xf>
    <xf numFmtId="0" fontId="46" fillId="0" borderId="5" xfId="0" applyFont="true" applyFill="true" applyBorder="true" applyAlignment="true">
      <alignment vertical="center" wrapText="true"/>
    </xf>
    <xf numFmtId="3" fontId="46" fillId="0" borderId="5" xfId="0" applyNumberFormat="true" applyFont="true" applyFill="true" applyBorder="true" applyAlignment="true">
      <alignment horizontal="right" vertical="center" wrapText="true"/>
    </xf>
    <xf numFmtId="3" fontId="46" fillId="0" borderId="0" xfId="0" applyNumberFormat="true" applyFont="true" applyFill="true" applyBorder="true" applyAlignment="true">
      <alignment horizontal="right" vertical="center" wrapText="true"/>
    </xf>
    <xf numFmtId="0" fontId="1" fillId="0" borderId="5" xfId="0" applyFont="true" applyFill="true" applyBorder="true" applyAlignment="true">
      <alignment vertical="center" wrapText="true"/>
    </xf>
    <xf numFmtId="3" fontId="1" fillId="0" borderId="5" xfId="0" applyNumberFormat="true" applyFont="true" applyFill="true" applyBorder="true" applyAlignment="true">
      <alignment horizontal="right" vertical="center" wrapText="true"/>
    </xf>
    <xf numFmtId="3" fontId="1" fillId="0" borderId="0" xfId="0" applyNumberFormat="true" applyFont="true" applyFill="true" applyBorder="true" applyAlignment="true">
      <alignment horizontal="right" vertical="center" wrapText="true"/>
    </xf>
    <xf numFmtId="0" fontId="1" fillId="0" borderId="8" xfId="0" applyFont="true" applyFill="true" applyBorder="true" applyAlignment="true">
      <alignment vertical="center" wrapText="true"/>
    </xf>
    <xf numFmtId="3" fontId="1" fillId="0" borderId="8" xfId="0" applyNumberFormat="true" applyFont="true" applyFill="true" applyBorder="true" applyAlignment="true">
      <alignment horizontal="right" vertical="center" wrapText="true"/>
    </xf>
    <xf numFmtId="3" fontId="1" fillId="0" borderId="12" xfId="0" applyNumberFormat="true" applyFont="true" applyFill="true" applyBorder="true" applyAlignment="true">
      <alignment horizontal="right" vertical="center" wrapText="true"/>
    </xf>
    <xf numFmtId="0" fontId="1" fillId="0" borderId="5" xfId="0" applyNumberFormat="true" applyFont="true" applyFill="true" applyBorder="true" applyAlignment="true">
      <alignment vertical="center" wrapText="true"/>
    </xf>
    <xf numFmtId="0" fontId="46" fillId="0" borderId="8" xfId="0" applyFont="true" applyFill="true" applyBorder="true" applyAlignment="true">
      <alignment vertical="center" wrapText="true"/>
    </xf>
    <xf numFmtId="3" fontId="46" fillId="0" borderId="8" xfId="0" applyNumberFormat="true" applyFont="true" applyFill="true" applyBorder="true" applyAlignment="true">
      <alignment horizontal="right" vertical="center" wrapText="true"/>
    </xf>
    <xf numFmtId="3" fontId="46" fillId="0" borderId="12" xfId="0" applyNumberFormat="true" applyFont="true" applyFill="true" applyBorder="true" applyAlignment="true">
      <alignment horizontal="right" vertical="center" wrapText="true"/>
    </xf>
    <xf numFmtId="0" fontId="47" fillId="0" borderId="0" xfId="0" applyFont="true" applyFill="true" applyAlignment="true">
      <alignment horizontal="left" vertical="center" wrapText="true"/>
    </xf>
    <xf numFmtId="0" fontId="47" fillId="0" borderId="0" xfId="0" applyFont="true" applyFill="true" applyAlignment="true">
      <alignment horizontal="left" vertical="center"/>
    </xf>
    <xf numFmtId="0" fontId="48" fillId="0" borderId="0" xfId="95" applyFont="true" applyFill="true" applyBorder="true" applyAlignment="true"/>
    <xf numFmtId="0" fontId="49" fillId="0" borderId="0" xfId="95" applyFill="true" applyBorder="true" applyAlignment="true"/>
    <xf numFmtId="0" fontId="50" fillId="0" borderId="0" xfId="53" applyNumberFormat="true" applyFont="true" applyFill="true" applyBorder="true" applyAlignment="true" applyProtection="true"/>
    <xf numFmtId="0" fontId="51" fillId="0" borderId="0" xfId="95" applyFont="true" applyFill="true" applyBorder="true" applyAlignment="true">
      <alignment horizontal="right" vertical="center"/>
    </xf>
    <xf numFmtId="0" fontId="45" fillId="0" borderId="0" xfId="95" applyFont="true" applyFill="true" applyBorder="true" applyAlignment="true">
      <alignment horizontal="center" vertical="center"/>
    </xf>
    <xf numFmtId="0" fontId="47" fillId="0" borderId="0" xfId="95" applyFont="true" applyFill="true" applyBorder="true" applyAlignment="true">
      <alignment horizontal="right" vertical="center"/>
    </xf>
    <xf numFmtId="0" fontId="52" fillId="0" borderId="18" xfId="95" applyFont="true" applyFill="true" applyBorder="true" applyAlignment="true">
      <alignment horizontal="center" vertical="center"/>
    </xf>
    <xf numFmtId="0" fontId="52" fillId="0" borderId="19" xfId="95" applyFont="true" applyFill="true" applyBorder="true" applyAlignment="true">
      <alignment horizontal="center" vertical="center"/>
    </xf>
    <xf numFmtId="49" fontId="52" fillId="0" borderId="5" xfId="96" applyNumberFormat="true" applyFont="true" applyFill="true" applyBorder="true" applyAlignment="true" applyProtection="true">
      <alignment horizontal="left" vertical="center"/>
    </xf>
    <xf numFmtId="181" fontId="52" fillId="0" borderId="0" xfId="96" applyNumberFormat="true" applyFont="true" applyFill="true" applyBorder="true" applyAlignment="true" applyProtection="true">
      <alignment horizontal="right" vertical="center"/>
    </xf>
    <xf numFmtId="49" fontId="53" fillId="0" borderId="5" xfId="96" applyNumberFormat="true" applyFont="true" applyFill="true" applyBorder="true" applyAlignment="true" applyProtection="true">
      <alignment horizontal="left" vertical="center"/>
    </xf>
    <xf numFmtId="181" fontId="53" fillId="0" borderId="0" xfId="96" applyNumberFormat="true" applyFont="true" applyFill="true" applyBorder="true" applyAlignment="true" applyProtection="true">
      <alignment horizontal="right" vertical="center"/>
    </xf>
    <xf numFmtId="49" fontId="53" fillId="0" borderId="5" xfId="96" applyNumberFormat="true" applyFont="true" applyFill="true" applyBorder="true" applyAlignment="true" applyProtection="true">
      <alignment horizontal="left" vertical="center" indent="1"/>
    </xf>
    <xf numFmtId="49" fontId="53" fillId="0" borderId="8" xfId="96" applyNumberFormat="true" applyFont="true" applyFill="true" applyBorder="true" applyAlignment="true" applyProtection="true">
      <alignment horizontal="left" vertical="center"/>
    </xf>
    <xf numFmtId="181" fontId="53" fillId="0" borderId="12" xfId="96" applyNumberFormat="true" applyFont="true" applyFill="true" applyBorder="true" applyAlignment="true" applyProtection="true">
      <alignment horizontal="right" vertical="center"/>
    </xf>
    <xf numFmtId="49" fontId="52" fillId="0" borderId="8" xfId="96" applyNumberFormat="true" applyFont="true" applyFill="true" applyBorder="true" applyAlignment="true" applyProtection="true">
      <alignment horizontal="left" vertical="center"/>
    </xf>
    <xf numFmtId="181" fontId="52" fillId="0" borderId="12" xfId="96" applyNumberFormat="true" applyFont="true" applyFill="true" applyBorder="true" applyAlignment="true" applyProtection="true">
      <alignment horizontal="right" vertical="center"/>
    </xf>
    <xf numFmtId="49" fontId="53" fillId="0" borderId="5" xfId="96" applyNumberFormat="true" applyFont="true" applyFill="true" applyBorder="true" applyAlignment="true" applyProtection="true">
      <alignment horizontal="left" vertical="center" indent="2"/>
    </xf>
    <xf numFmtId="0" fontId="54" fillId="0" borderId="0" xfId="55" applyFont="true" applyFill="true" applyBorder="true" applyAlignment="true">
      <alignment vertical="center"/>
    </xf>
    <xf numFmtId="0" fontId="54" fillId="0" borderId="0" xfId="0" applyFont="true" applyFill="true" applyBorder="true" applyAlignment="true"/>
    <xf numFmtId="0" fontId="0" fillId="0" borderId="0" xfId="55" applyFont="true" applyFill="true" applyBorder="true" applyAlignment="true">
      <alignment vertical="center"/>
    </xf>
    <xf numFmtId="0" fontId="50" fillId="0" borderId="0" xfId="53" applyNumberFormat="true" applyFont="true" applyFill="true" applyBorder="true" applyAlignment="true" applyProtection="true">
      <alignment vertical="center"/>
    </xf>
    <xf numFmtId="0" fontId="51" fillId="0" borderId="0" xfId="55" applyFont="true" applyFill="true" applyBorder="true" applyAlignment="true">
      <alignment horizontal="right" vertical="center"/>
    </xf>
    <xf numFmtId="0" fontId="45" fillId="0" borderId="0" xfId="55" applyFont="true" applyFill="true" applyBorder="true" applyAlignment="true">
      <alignment horizontal="center" vertical="center" wrapText="true"/>
    </xf>
    <xf numFmtId="0" fontId="53" fillId="0" borderId="0" xfId="55" applyFont="true" applyFill="true" applyBorder="true" applyAlignment="true">
      <alignment vertical="center"/>
    </xf>
    <xf numFmtId="0" fontId="0" fillId="0" borderId="0" xfId="55" applyFont="true" applyFill="true" applyBorder="true" applyAlignment="true">
      <alignment horizontal="right" vertical="center"/>
    </xf>
    <xf numFmtId="0" fontId="52" fillId="0" borderId="10" xfId="55" applyFont="true" applyFill="true" applyBorder="true" applyAlignment="true">
      <alignment horizontal="center" vertical="center"/>
    </xf>
    <xf numFmtId="0" fontId="52" fillId="0" borderId="13" xfId="55" applyFont="true" applyFill="true" applyBorder="true" applyAlignment="true">
      <alignment horizontal="center" vertical="center"/>
    </xf>
    <xf numFmtId="0" fontId="52" fillId="0" borderId="0" xfId="55" applyFont="true" applyFill="true" applyBorder="true" applyAlignment="true">
      <alignment vertical="center"/>
    </xf>
    <xf numFmtId="181" fontId="52" fillId="0" borderId="20" xfId="3" applyNumberFormat="true" applyFont="true" applyFill="true" applyBorder="true" applyAlignment="true">
      <alignment horizontal="right" vertical="center"/>
    </xf>
    <xf numFmtId="0" fontId="52" fillId="0" borderId="5" xfId="55" applyFont="true" applyFill="true" applyBorder="true" applyAlignment="true">
      <alignment horizontal="left" vertical="center" indent="2"/>
    </xf>
    <xf numFmtId="181" fontId="52" fillId="0" borderId="4" xfId="3" applyNumberFormat="true" applyFont="true" applyFill="true" applyBorder="true" applyAlignment="true">
      <alignment horizontal="right" vertical="center"/>
    </xf>
    <xf numFmtId="0" fontId="53" fillId="0" borderId="0" xfId="55" applyFont="true" applyFill="true" applyBorder="true" applyAlignment="true">
      <alignment horizontal="left" vertical="center" indent="4"/>
    </xf>
    <xf numFmtId="181" fontId="53" fillId="0" borderId="4" xfId="3" applyNumberFormat="true" applyFont="true" applyFill="true" applyBorder="true" applyAlignment="true">
      <alignment horizontal="right" vertical="center"/>
    </xf>
    <xf numFmtId="0" fontId="52" fillId="0" borderId="0" xfId="55" applyFont="true" applyFill="true" applyBorder="true" applyAlignment="true">
      <alignment horizontal="left" vertical="center" indent="2"/>
    </xf>
    <xf numFmtId="0" fontId="53" fillId="0" borderId="12" xfId="55" applyFont="true" applyFill="true" applyBorder="true" applyAlignment="true">
      <alignment horizontal="left" vertical="center" indent="4"/>
    </xf>
    <xf numFmtId="181" fontId="53" fillId="0" borderId="14" xfId="3" applyNumberFormat="true" applyFont="true" applyFill="true" applyBorder="true" applyAlignment="true">
      <alignment horizontal="right" vertical="center"/>
    </xf>
    <xf numFmtId="0" fontId="52" fillId="0" borderId="5" xfId="55" applyFont="true" applyFill="true" applyBorder="true" applyAlignment="true">
      <alignment vertical="center"/>
    </xf>
    <xf numFmtId="0" fontId="53" fillId="0" borderId="5" xfId="55" applyFont="true" applyFill="true" applyBorder="true" applyAlignment="true">
      <alignment horizontal="left" vertical="center" indent="2"/>
    </xf>
    <xf numFmtId="0" fontId="55" fillId="0" borderId="0" xfId="112" applyFont="true" applyFill="true" applyAlignment="true">
      <alignment horizontal="right" vertical="center"/>
    </xf>
    <xf numFmtId="0" fontId="56" fillId="0" borderId="0" xfId="112" applyFont="true" applyFill="true" applyAlignment="true">
      <alignment vertical="center"/>
    </xf>
    <xf numFmtId="0" fontId="55" fillId="0" borderId="0" xfId="112" applyFont="true" applyFill="true" applyAlignment="true">
      <alignment horizontal="center" vertical="center"/>
    </xf>
    <xf numFmtId="0" fontId="55" fillId="0" borderId="0" xfId="0" applyFont="true" applyFill="true"/>
    <xf numFmtId="0" fontId="0" fillId="0" borderId="0" xfId="0" applyFill="true"/>
    <xf numFmtId="0" fontId="55" fillId="0" borderId="0" xfId="0" applyFont="true" applyFill="true" applyAlignment="true">
      <alignment vertical="center"/>
    </xf>
    <xf numFmtId="0" fontId="55" fillId="0" borderId="0" xfId="112" applyFont="true" applyFill="true" applyAlignment="true">
      <alignment vertical="center"/>
    </xf>
    <xf numFmtId="0" fontId="57" fillId="0" borderId="0" xfId="53" applyNumberFormat="true" applyFont="true" applyFill="true" applyBorder="true" applyAlignment="true" applyProtection="true">
      <alignment horizontal="center" vertical="center"/>
    </xf>
    <xf numFmtId="0" fontId="35" fillId="0" borderId="0" xfId="112" applyFont="true" applyFill="true" applyAlignment="true">
      <alignment horizontal="right" vertical="center"/>
    </xf>
    <xf numFmtId="0" fontId="36" fillId="0" borderId="0" xfId="77" applyFont="true" applyFill="true" applyAlignment="true">
      <alignment horizontal="center" vertical="center" wrapText="true"/>
    </xf>
    <xf numFmtId="0" fontId="37" fillId="0" borderId="0" xfId="112" applyFont="true" applyFill="true" applyAlignment="true">
      <alignment vertical="center"/>
    </xf>
    <xf numFmtId="0" fontId="37" fillId="0" borderId="0" xfId="112" applyFont="true" applyFill="true" applyAlignment="true">
      <alignment horizontal="right" vertical="center"/>
    </xf>
    <xf numFmtId="0" fontId="58" fillId="0" borderId="10" xfId="112" applyFont="true" applyFill="true" applyBorder="true" applyAlignment="true">
      <alignment horizontal="center" vertical="center"/>
    </xf>
    <xf numFmtId="0" fontId="58" fillId="0" borderId="13" xfId="112" applyFont="true" applyFill="true" applyBorder="true" applyAlignment="true">
      <alignment horizontal="center" vertical="center" wrapText="true"/>
    </xf>
    <xf numFmtId="178" fontId="37" fillId="0" borderId="15" xfId="22" applyNumberFormat="true" applyFont="true" applyFill="true" applyBorder="true" applyAlignment="true" applyProtection="true">
      <alignment vertical="center"/>
      <protection locked="false"/>
    </xf>
    <xf numFmtId="181" fontId="59" fillId="0" borderId="4" xfId="109" applyNumberFormat="true" applyFont="true" applyFill="true" applyBorder="true" applyAlignment="true">
      <alignment vertical="center"/>
    </xf>
    <xf numFmtId="178" fontId="37" fillId="0" borderId="5" xfId="22" applyNumberFormat="true" applyFont="true" applyFill="true" applyBorder="true" applyAlignment="true" applyProtection="true">
      <alignment horizontal="left" vertical="center" indent="1"/>
      <protection locked="false"/>
    </xf>
    <xf numFmtId="0" fontId="37" fillId="0" borderId="5" xfId="112" applyFont="true" applyFill="true" applyBorder="true" applyAlignment="true">
      <alignment horizontal="left" vertical="center" indent="1"/>
    </xf>
    <xf numFmtId="178" fontId="37" fillId="0" borderId="5" xfId="22" applyNumberFormat="true" applyFont="true" applyFill="true" applyBorder="true" applyAlignment="true" applyProtection="true">
      <alignment vertical="center"/>
      <protection locked="false"/>
    </xf>
    <xf numFmtId="181" fontId="59" fillId="0" borderId="0" xfId="109" applyNumberFormat="true" applyFont="true" applyFill="true" applyBorder="true" applyAlignment="true">
      <alignment vertical="center"/>
    </xf>
    <xf numFmtId="178" fontId="37" fillId="0" borderId="8" xfId="22" applyNumberFormat="true" applyFont="true" applyFill="true" applyBorder="true" applyAlignment="true" applyProtection="true">
      <alignment horizontal="left" vertical="center" indent="1"/>
      <protection locked="false"/>
    </xf>
    <xf numFmtId="181" fontId="59" fillId="0" borderId="14" xfId="109" applyNumberFormat="true" applyFont="true" applyFill="true" applyBorder="true" applyAlignment="true">
      <alignment vertical="center"/>
    </xf>
    <xf numFmtId="178" fontId="37" fillId="0" borderId="8" xfId="22" applyNumberFormat="true" applyFont="true" applyFill="true" applyBorder="true" applyAlignment="true" applyProtection="true">
      <alignment vertical="center"/>
      <protection locked="false"/>
    </xf>
    <xf numFmtId="0" fontId="37" fillId="0" borderId="5" xfId="14" applyNumberFormat="true" applyFont="true" applyFill="true" applyBorder="true" applyAlignment="true" applyProtection="true">
      <alignment vertical="center"/>
      <protection locked="false"/>
    </xf>
    <xf numFmtId="1" fontId="37" fillId="0" borderId="5" xfId="112" applyNumberFormat="true" applyFont="true" applyFill="true" applyBorder="true" applyAlignment="true" applyProtection="true">
      <alignment vertical="center"/>
      <protection locked="false"/>
    </xf>
    <xf numFmtId="178" fontId="60" fillId="0" borderId="5" xfId="22" applyNumberFormat="true" applyFont="true" applyFill="true" applyBorder="true" applyAlignment="true" applyProtection="true">
      <alignment horizontal="left" vertical="center" indent="3"/>
      <protection locked="false"/>
    </xf>
    <xf numFmtId="181" fontId="61" fillId="0" borderId="4" xfId="109" applyNumberFormat="true" applyFont="true" applyFill="true" applyBorder="true" applyAlignment="true">
      <alignment vertical="center"/>
    </xf>
    <xf numFmtId="178" fontId="37" fillId="0" borderId="5" xfId="22" applyNumberFormat="true" applyFont="true" applyFill="true" applyBorder="true" applyAlignment="true" applyProtection="true">
      <alignment horizontal="left" vertical="center" indent="4"/>
      <protection locked="false"/>
    </xf>
    <xf numFmtId="0" fontId="37" fillId="0" borderId="5" xfId="14" applyNumberFormat="true" applyFont="true" applyFill="true" applyBorder="true" applyAlignment="true" applyProtection="true">
      <alignment horizontal="left" vertical="center" indent="4"/>
      <protection locked="false"/>
    </xf>
    <xf numFmtId="1" fontId="37" fillId="0" borderId="5" xfId="112" applyNumberFormat="true" applyFont="true" applyFill="true" applyBorder="true" applyAlignment="true" applyProtection="true">
      <alignment horizontal="left" vertical="center" indent="3"/>
      <protection locked="false"/>
    </xf>
    <xf numFmtId="1" fontId="37" fillId="0" borderId="5" xfId="112" applyNumberFormat="true" applyFont="true" applyFill="true" applyBorder="true" applyAlignment="true" applyProtection="true">
      <alignment horizontal="left" vertical="center" indent="4"/>
      <protection locked="false"/>
    </xf>
    <xf numFmtId="1" fontId="37" fillId="0" borderId="8" xfId="112" applyNumberFormat="true" applyFont="true" applyFill="true" applyBorder="true" applyAlignment="true" applyProtection="true">
      <alignment horizontal="left" vertical="center" indent="4"/>
      <protection locked="false"/>
    </xf>
    <xf numFmtId="0" fontId="62" fillId="0" borderId="0" xfId="112" applyFont="true" applyFill="true" applyAlignment="true">
      <alignment horizontal="left" vertical="center" wrapText="true"/>
    </xf>
    <xf numFmtId="0" fontId="63" fillId="0" borderId="0" xfId="0" applyFont="true" applyFill="true" applyAlignment="true">
      <alignment vertical="center"/>
    </xf>
    <xf numFmtId="0" fontId="1" fillId="0" borderId="0" xfId="0" applyFont="true" applyFill="true" applyAlignment="true">
      <alignment vertical="center"/>
    </xf>
    <xf numFmtId="0" fontId="43" fillId="0" borderId="0" xfId="0" applyFont="true" applyFill="true" applyAlignment="true">
      <alignment vertical="center"/>
    </xf>
    <xf numFmtId="0" fontId="50" fillId="0" borderId="0" xfId="53" applyFont="true" applyFill="true" applyBorder="true" applyAlignment="true">
      <alignment horizontal="center" vertical="center"/>
    </xf>
    <xf numFmtId="0" fontId="0" fillId="0" borderId="0" xfId="0" applyFont="true" applyFill="true" applyBorder="true" applyAlignment="true">
      <alignment horizontal="right" vertical="center" wrapText="true"/>
    </xf>
    <xf numFmtId="0" fontId="47" fillId="0" borderId="0" xfId="0" applyFont="true" applyFill="true" applyBorder="true" applyAlignment="true">
      <alignment vertical="center" wrapText="true"/>
    </xf>
    <xf numFmtId="0" fontId="47" fillId="0" borderId="0" xfId="0" applyFont="true" applyFill="true" applyBorder="true" applyAlignment="true">
      <alignment horizontal="right" vertical="center"/>
    </xf>
    <xf numFmtId="0" fontId="46" fillId="0" borderId="21" xfId="0" applyFont="true" applyFill="true" applyBorder="true" applyAlignment="true">
      <alignment horizontal="center" vertical="center" wrapText="true"/>
    </xf>
    <xf numFmtId="0" fontId="46" fillId="0" borderId="22" xfId="0" applyFont="true" applyFill="true" applyBorder="true" applyAlignment="true">
      <alignment horizontal="center" vertical="center" wrapText="true"/>
    </xf>
    <xf numFmtId="0" fontId="46" fillId="0" borderId="23" xfId="0" applyFont="true" applyFill="true" applyBorder="true" applyAlignment="true">
      <alignment horizontal="left" vertical="center" wrapText="true"/>
    </xf>
    <xf numFmtId="3" fontId="46" fillId="0" borderId="24" xfId="0" applyNumberFormat="true" applyFont="true" applyFill="true" applyBorder="true" applyAlignment="true">
      <alignment horizontal="right" vertical="center" wrapText="true"/>
    </xf>
    <xf numFmtId="0" fontId="46" fillId="0" borderId="23" xfId="0" applyFont="true" applyFill="true" applyBorder="true" applyAlignment="true">
      <alignment horizontal="left" vertical="center" wrapText="true" indent="1"/>
    </xf>
    <xf numFmtId="0" fontId="1" fillId="0" borderId="23" xfId="0" applyFont="true" applyFill="true" applyBorder="true" applyAlignment="true">
      <alignment horizontal="left" vertical="center" wrapText="true" indent="5"/>
    </xf>
    <xf numFmtId="3" fontId="1" fillId="0" borderId="24" xfId="0" applyNumberFormat="true" applyFont="true" applyFill="true" applyBorder="true" applyAlignment="true">
      <alignment horizontal="right" vertical="center" wrapText="true"/>
    </xf>
    <xf numFmtId="0" fontId="46" fillId="0" borderId="23" xfId="0" applyFont="true" applyFill="true" applyBorder="true" applyAlignment="true">
      <alignment horizontal="left" vertical="center" wrapText="true" indent="3"/>
    </xf>
    <xf numFmtId="0" fontId="1" fillId="0" borderId="25" xfId="0" applyFont="true" applyFill="true" applyBorder="true" applyAlignment="true">
      <alignment horizontal="left" vertical="center" wrapText="true" indent="5"/>
    </xf>
    <xf numFmtId="3" fontId="1" fillId="0" borderId="26" xfId="0" applyNumberFormat="true" applyFont="true" applyFill="true" applyBorder="true" applyAlignment="true">
      <alignment horizontal="right" vertical="center" wrapText="true"/>
    </xf>
    <xf numFmtId="0" fontId="46" fillId="0" borderId="23" xfId="0" applyFont="true" applyFill="true" applyBorder="true" applyAlignment="true">
      <alignment horizontal="left" vertical="center" wrapText="true" indent="4"/>
    </xf>
    <xf numFmtId="0" fontId="64" fillId="0" borderId="23" xfId="0" applyFont="true" applyFill="true" applyBorder="true" applyAlignment="true">
      <alignment horizontal="left" vertical="center" wrapText="true" indent="5"/>
    </xf>
    <xf numFmtId="3" fontId="64" fillId="0" borderId="24" xfId="0" applyNumberFormat="true" applyFont="true" applyFill="true" applyBorder="true" applyAlignment="true">
      <alignment horizontal="right" vertical="center" wrapText="true"/>
    </xf>
    <xf numFmtId="0" fontId="64" fillId="0" borderId="23" xfId="0" applyFont="true" applyFill="true" applyBorder="true" applyAlignment="true">
      <alignment horizontal="left" vertical="center" wrapText="true"/>
    </xf>
    <xf numFmtId="0" fontId="65" fillId="0" borderId="0" xfId="0" applyFont="true" applyFill="true" applyAlignment="true">
      <alignment vertical="center"/>
    </xf>
    <xf numFmtId="0" fontId="46" fillId="0" borderId="27" xfId="0" applyFont="true" applyFill="true" applyBorder="true" applyAlignment="true">
      <alignment horizontal="left" vertical="center" wrapText="true" indent="4"/>
    </xf>
    <xf numFmtId="3" fontId="46" fillId="0" borderId="28" xfId="0" applyNumberFormat="true" applyFont="true" applyFill="true" applyBorder="true" applyAlignment="true">
      <alignment horizontal="right" vertical="center" wrapText="true"/>
    </xf>
    <xf numFmtId="0" fontId="46" fillId="0" borderId="0" xfId="0" applyFont="true" applyFill="true" applyAlignment="true">
      <alignment vertical="center"/>
    </xf>
    <xf numFmtId="0" fontId="46" fillId="0" borderId="25" xfId="0" applyFont="true" applyFill="true" applyBorder="true" applyAlignment="true">
      <alignment horizontal="left" vertical="center" wrapText="true"/>
    </xf>
    <xf numFmtId="0" fontId="53" fillId="0" borderId="0" xfId="84" applyNumberFormat="true" applyFont="true" applyFill="true" applyBorder="true" applyAlignment="true" applyProtection="true">
      <alignment horizontal="left" vertical="center" wrapText="true"/>
    </xf>
    <xf numFmtId="0" fontId="66" fillId="0" borderId="0" xfId="84" applyNumberFormat="true" applyFont="true" applyFill="true" applyBorder="true" applyAlignment="true" applyProtection="true">
      <alignment horizontal="left" vertical="center" wrapText="true"/>
    </xf>
    <xf numFmtId="185" fontId="49" fillId="0" borderId="0" xfId="95" applyNumberFormat="true" applyFill="true" applyBorder="true" applyAlignment="true"/>
    <xf numFmtId="0" fontId="45" fillId="0" borderId="0" xfId="95" applyFont="true" applyFill="true" applyAlignment="true">
      <alignment horizontal="center" vertical="center"/>
    </xf>
    <xf numFmtId="181" fontId="52" fillId="0" borderId="4" xfId="96" applyNumberFormat="true" applyFont="true" applyFill="true" applyBorder="true" applyAlignment="true" applyProtection="true">
      <alignment horizontal="right" vertical="center"/>
    </xf>
    <xf numFmtId="49" fontId="53" fillId="0" borderId="29" xfId="107" applyNumberFormat="true" applyFont="true" applyFill="true" applyBorder="true" applyAlignment="true" applyProtection="true">
      <alignment horizontal="left" vertical="center"/>
    </xf>
    <xf numFmtId="177" fontId="53" fillId="0" borderId="2" xfId="107" applyNumberFormat="true" applyFont="true" applyFill="true" applyBorder="true" applyAlignment="true" applyProtection="true">
      <alignment horizontal="right" vertical="center"/>
    </xf>
    <xf numFmtId="181" fontId="53" fillId="0" borderId="4" xfId="96" applyNumberFormat="true" applyFont="true" applyFill="true" applyBorder="true" applyAlignment="true" applyProtection="true">
      <alignment horizontal="right" vertical="center"/>
    </xf>
    <xf numFmtId="181" fontId="53" fillId="0" borderId="14" xfId="96" applyNumberFormat="true" applyFont="true" applyFill="true" applyBorder="true" applyAlignment="true" applyProtection="true">
      <alignment horizontal="right" vertical="center"/>
    </xf>
    <xf numFmtId="185" fontId="48" fillId="0" borderId="0" xfId="95" applyNumberFormat="true" applyFont="true" applyFill="true" applyBorder="true" applyAlignment="true"/>
    <xf numFmtId="185" fontId="49" fillId="0" borderId="0" xfId="95" applyNumberFormat="true" applyFont="true" applyFill="true" applyBorder="true" applyAlignment="true" applyProtection="true"/>
    <xf numFmtId="3" fontId="42" fillId="0" borderId="30" xfId="0" applyNumberFormat="true" applyFont="true" applyFill="true" applyBorder="true" applyAlignment="true">
      <alignment vertical="center" wrapText="true"/>
    </xf>
    <xf numFmtId="3" fontId="42" fillId="3" borderId="30" xfId="0" applyNumberFormat="true" applyFont="true" applyFill="true" applyBorder="true" applyAlignment="true">
      <alignment vertical="center" wrapText="true"/>
    </xf>
    <xf numFmtId="49" fontId="53" fillId="0" borderId="31" xfId="96" applyNumberFormat="true" applyFont="true" applyFill="true" applyBorder="true" applyAlignment="true" applyProtection="true">
      <alignment horizontal="left" vertical="center"/>
    </xf>
    <xf numFmtId="181" fontId="53" fillId="0" borderId="32" xfId="96" applyNumberFormat="true" applyFont="true" applyFill="true" applyBorder="true" applyAlignment="true" applyProtection="true">
      <alignment horizontal="right" vertical="center"/>
    </xf>
    <xf numFmtId="49" fontId="53" fillId="0" borderId="7" xfId="107" applyNumberFormat="true" applyFont="true" applyFill="true" applyBorder="true" applyAlignment="true" applyProtection="true">
      <alignment horizontal="left" vertical="center"/>
    </xf>
    <xf numFmtId="0" fontId="0" fillId="0" borderId="0" xfId="0" applyFill="true" applyBorder="true" applyAlignment="true">
      <alignment horizontal="right" vertical="center"/>
    </xf>
    <xf numFmtId="0" fontId="0" fillId="0" borderId="0" xfId="0" applyFill="true" applyBorder="true" applyAlignment="true">
      <alignment vertical="center"/>
    </xf>
    <xf numFmtId="0" fontId="0" fillId="0" borderId="0" xfId="0" applyFill="true" applyBorder="true" applyAlignment="true">
      <alignment vertical="top"/>
    </xf>
    <xf numFmtId="0" fontId="0" fillId="0" borderId="0" xfId="109" applyFill="true" applyBorder="true" applyAlignment="true">
      <alignment vertical="center"/>
    </xf>
    <xf numFmtId="178" fontId="0" fillId="0" borderId="0" xfId="109" applyNumberFormat="true" applyFont="true" applyFill="true" applyBorder="true" applyAlignment="true">
      <alignment vertical="center"/>
    </xf>
    <xf numFmtId="0" fontId="50" fillId="0" borderId="0" xfId="53" applyNumberFormat="true" applyFont="true" applyFill="true" applyBorder="true" applyAlignment="true" applyProtection="true">
      <alignment horizontal="center" vertical="center"/>
    </xf>
    <xf numFmtId="178" fontId="0" fillId="0" borderId="0" xfId="109" applyNumberFormat="true" applyFont="true" applyFill="true" applyBorder="true" applyAlignment="true">
      <alignment horizontal="right" vertical="center"/>
    </xf>
    <xf numFmtId="176" fontId="51" fillId="0" borderId="0" xfId="21" applyNumberFormat="true" applyFont="true" applyFill="true" applyAlignment="true">
      <alignment horizontal="right" vertical="center"/>
    </xf>
    <xf numFmtId="0" fontId="45" fillId="0" borderId="0" xfId="21" applyFont="true" applyFill="true" applyAlignment="true">
      <alignment horizontal="center" vertical="center" wrapText="true"/>
    </xf>
    <xf numFmtId="0" fontId="67" fillId="0" borderId="0" xfId="21" applyFont="true" applyFill="true" applyAlignment="true">
      <alignment vertical="center"/>
    </xf>
    <xf numFmtId="178" fontId="53" fillId="0" borderId="0" xfId="109" applyNumberFormat="true" applyFont="true" applyFill="true" applyBorder="true" applyAlignment="true">
      <alignment vertical="center"/>
    </xf>
    <xf numFmtId="176" fontId="0" fillId="0" borderId="0" xfId="109" applyNumberFormat="true" applyFont="true" applyFill="true" applyBorder="true" applyAlignment="true">
      <alignment horizontal="right" vertical="center"/>
    </xf>
    <xf numFmtId="0" fontId="52" fillId="0" borderId="17" xfId="109" applyFont="true" applyFill="true" applyBorder="true" applyAlignment="true">
      <alignment horizontal="center" vertical="center"/>
    </xf>
    <xf numFmtId="176" fontId="52" fillId="0" borderId="13" xfId="109" applyNumberFormat="true" applyFont="true" applyFill="true" applyBorder="true" applyAlignment="true">
      <alignment horizontal="center" vertical="center"/>
    </xf>
    <xf numFmtId="178" fontId="52" fillId="0" borderId="13" xfId="109" applyNumberFormat="true" applyFont="true" applyFill="true" applyBorder="true" applyAlignment="true">
      <alignment horizontal="center" vertical="center"/>
    </xf>
    <xf numFmtId="0" fontId="52" fillId="0" borderId="0" xfId="109" applyFont="true" applyFill="true" applyBorder="true" applyAlignment="true">
      <alignment horizontal="center" vertical="center"/>
    </xf>
    <xf numFmtId="176" fontId="52" fillId="0" borderId="4" xfId="109" applyNumberFormat="true" applyFont="true" applyFill="true" applyBorder="true" applyAlignment="true">
      <alignment horizontal="right" vertical="center"/>
    </xf>
    <xf numFmtId="0" fontId="52" fillId="0" borderId="0" xfId="109" applyFont="true" applyFill="true" applyBorder="true" applyAlignment="true">
      <alignment horizontal="left" vertical="center"/>
    </xf>
    <xf numFmtId="181" fontId="52" fillId="0" borderId="4" xfId="109" applyNumberFormat="true" applyFont="true" applyFill="true" applyBorder="true" applyAlignment="true">
      <alignment horizontal="right" vertical="center"/>
    </xf>
    <xf numFmtId="0" fontId="52" fillId="0" borderId="0" xfId="1" applyFont="true" applyFill="true" applyBorder="true" applyAlignment="true" applyProtection="true">
      <alignment vertical="center"/>
      <protection locked="false"/>
    </xf>
    <xf numFmtId="181" fontId="52" fillId="0" borderId="4" xfId="109" applyNumberFormat="true" applyFont="true" applyFill="true" applyBorder="true" applyAlignment="true">
      <alignment vertical="center"/>
    </xf>
    <xf numFmtId="0" fontId="53" fillId="0" borderId="0" xfId="1" applyFont="true" applyFill="true" applyBorder="true" applyAlignment="true" applyProtection="true">
      <alignment horizontal="left" vertical="center" indent="1"/>
      <protection locked="false"/>
    </xf>
    <xf numFmtId="176" fontId="53" fillId="0" borderId="4" xfId="109" applyNumberFormat="true" applyFont="true" applyFill="true" applyBorder="true" applyAlignment="true">
      <alignment horizontal="right" vertical="center"/>
    </xf>
    <xf numFmtId="181" fontId="53" fillId="0" borderId="4" xfId="109" applyNumberFormat="true" applyFont="true" applyFill="true" applyBorder="true" applyAlignment="true">
      <alignment vertical="center"/>
    </xf>
    <xf numFmtId="0" fontId="53" fillId="0" borderId="5" xfId="109" applyFont="true" applyFill="true" applyBorder="true" applyAlignment="true">
      <alignment horizontal="left" vertical="center" wrapText="true" indent="1"/>
    </xf>
    <xf numFmtId="176" fontId="68" fillId="0" borderId="4" xfId="109" applyNumberFormat="true" applyFont="true" applyFill="true" applyBorder="true" applyAlignment="true">
      <alignment horizontal="right" vertical="center"/>
    </xf>
    <xf numFmtId="181" fontId="68" fillId="0" borderId="4" xfId="109" applyNumberFormat="true" applyFont="true" applyFill="true" applyBorder="true" applyAlignment="true">
      <alignment vertical="center"/>
    </xf>
    <xf numFmtId="0" fontId="53" fillId="0" borderId="5" xfId="109" applyFont="true" applyFill="true" applyBorder="true" applyAlignment="true">
      <alignment horizontal="left" vertical="center" wrapText="true"/>
    </xf>
    <xf numFmtId="0" fontId="53" fillId="0" borderId="5" xfId="1" applyFont="true" applyFill="true" applyBorder="true" applyAlignment="true" applyProtection="true">
      <alignment horizontal="left" vertical="center" indent="1"/>
      <protection locked="false"/>
    </xf>
    <xf numFmtId="0" fontId="53" fillId="0" borderId="5" xfId="1" applyFont="true" applyFill="true" applyBorder="true" applyAlignment="true" applyProtection="true">
      <alignment horizontal="left" vertical="center" indent="2"/>
      <protection locked="false"/>
    </xf>
    <xf numFmtId="0" fontId="53" fillId="0" borderId="0" xfId="1" applyFont="true" applyFill="true" applyBorder="true" applyAlignment="true" applyProtection="true">
      <alignment horizontal="left" vertical="center" indent="2"/>
      <protection locked="false"/>
    </xf>
    <xf numFmtId="0" fontId="68" fillId="0" borderId="5" xfId="1" applyFont="true" applyFill="true" applyBorder="true" applyAlignment="true" applyProtection="true">
      <alignment horizontal="left" vertical="center" indent="1"/>
      <protection locked="false"/>
    </xf>
    <xf numFmtId="0" fontId="68" fillId="0" borderId="5" xfId="1" applyFont="true" applyFill="true" applyBorder="true" applyAlignment="true" applyProtection="true">
      <alignment horizontal="left" vertical="center" indent="5"/>
      <protection locked="false"/>
    </xf>
    <xf numFmtId="0" fontId="68" fillId="0" borderId="5" xfId="1" applyFont="true" applyFill="true" applyBorder="true" applyAlignment="true" applyProtection="true">
      <alignment horizontal="left" vertical="center" wrapText="true" indent="5"/>
      <protection locked="false"/>
    </xf>
    <xf numFmtId="0" fontId="53" fillId="0" borderId="12" xfId="1" applyFont="true" applyFill="true" applyBorder="true" applyAlignment="true" applyProtection="true">
      <alignment horizontal="left" vertical="center" indent="1"/>
      <protection locked="false"/>
    </xf>
    <xf numFmtId="176" fontId="53" fillId="0" borderId="14" xfId="109" applyNumberFormat="true" applyFont="true" applyFill="true" applyBorder="true" applyAlignment="true">
      <alignment horizontal="right" vertical="center"/>
    </xf>
    <xf numFmtId="181" fontId="53" fillId="0" borderId="14" xfId="109" applyNumberFormat="true" applyFont="true" applyFill="true" applyBorder="true" applyAlignment="true">
      <alignment vertical="center"/>
    </xf>
    <xf numFmtId="1" fontId="52" fillId="0" borderId="0" xfId="109" applyNumberFormat="true" applyFont="true" applyFill="true" applyBorder="true" applyAlignment="true" applyProtection="true">
      <alignment horizontal="left" vertical="center"/>
      <protection locked="false"/>
    </xf>
    <xf numFmtId="1" fontId="53" fillId="0" borderId="0" xfId="109" applyNumberFormat="true" applyFont="true" applyFill="true" applyBorder="true" applyAlignment="true" applyProtection="true">
      <alignment horizontal="left" vertical="center" indent="2"/>
      <protection locked="false"/>
    </xf>
    <xf numFmtId="181" fontId="69" fillId="0" borderId="4" xfId="112" applyNumberFormat="true" applyFont="true" applyFill="true" applyBorder="true" applyAlignment="true">
      <alignment vertical="center"/>
    </xf>
    <xf numFmtId="181" fontId="70" fillId="0" borderId="4" xfId="112" applyNumberFormat="true" applyFont="true" applyFill="true" applyBorder="true" applyAlignment="true">
      <alignment vertical="center"/>
    </xf>
    <xf numFmtId="176" fontId="52" fillId="0" borderId="4" xfId="55" applyNumberFormat="true" applyFont="true" applyFill="true" applyBorder="true" applyAlignment="true">
      <alignment vertical="center"/>
    </xf>
    <xf numFmtId="0" fontId="53" fillId="0" borderId="0" xfId="109" applyFont="true" applyFill="true" applyBorder="true" applyAlignment="true">
      <alignment horizontal="left" vertical="center" indent="2"/>
    </xf>
    <xf numFmtId="181" fontId="64" fillId="0" borderId="4" xfId="112" applyNumberFormat="true" applyFont="true" applyFill="true" applyBorder="true" applyAlignment="true">
      <alignment vertical="center"/>
    </xf>
    <xf numFmtId="1" fontId="53" fillId="0" borderId="12" xfId="109" applyNumberFormat="true" applyFont="true" applyFill="true" applyBorder="true" applyAlignment="true" applyProtection="true">
      <alignment horizontal="left" vertical="center" indent="1"/>
      <protection locked="false"/>
    </xf>
    <xf numFmtId="1" fontId="53" fillId="0" borderId="0" xfId="109" applyNumberFormat="true" applyFont="true" applyFill="true" applyBorder="true" applyAlignment="true" applyProtection="true">
      <alignment horizontal="left" vertical="top" wrapText="true"/>
      <protection locked="false"/>
    </xf>
    <xf numFmtId="0" fontId="71" fillId="0" borderId="0" xfId="0" applyFont="true" applyFill="true" applyAlignment="true">
      <alignment vertical="center"/>
    </xf>
    <xf numFmtId="0" fontId="72" fillId="0" borderId="0" xfId="0" applyFont="true" applyFill="true" applyAlignment="true"/>
    <xf numFmtId="0" fontId="0" fillId="0" borderId="0" xfId="0" applyBorder="true"/>
    <xf numFmtId="0" fontId="53" fillId="0" borderId="0" xfId="0" applyFont="true" applyFill="true" applyAlignment="true">
      <alignment vertical="center"/>
    </xf>
    <xf numFmtId="0" fontId="73" fillId="0" borderId="0" xfId="0" applyFont="true" applyFill="true" applyAlignment="true">
      <alignment horizontal="center" vertical="center"/>
    </xf>
    <xf numFmtId="179" fontId="73" fillId="0" borderId="0" xfId="71" applyNumberFormat="true" applyFont="true" applyFill="true" applyAlignment="true">
      <alignment horizontal="center" vertical="center"/>
    </xf>
    <xf numFmtId="0" fontId="53" fillId="0" borderId="0" xfId="0" applyFont="true" applyFill="true" applyAlignment="true">
      <alignment horizontal="right" vertical="center"/>
    </xf>
    <xf numFmtId="179" fontId="53" fillId="0" borderId="0" xfId="71" applyNumberFormat="true" applyFont="true" applyFill="true" applyAlignment="true">
      <alignment horizontal="right" vertical="center"/>
    </xf>
    <xf numFmtId="0" fontId="74" fillId="0" borderId="0" xfId="0" applyFont="true" applyFill="true" applyAlignment="true">
      <alignment horizontal="center" vertical="center"/>
    </xf>
    <xf numFmtId="179" fontId="74" fillId="0" borderId="0" xfId="71" applyNumberFormat="true" applyFont="true" applyFill="true" applyAlignment="true">
      <alignment horizontal="center" vertical="center"/>
    </xf>
    <xf numFmtId="0" fontId="52" fillId="0" borderId="10" xfId="0" applyFont="true" applyFill="true" applyBorder="true" applyAlignment="true">
      <alignment horizontal="center" vertical="center"/>
    </xf>
    <xf numFmtId="0" fontId="52" fillId="0" borderId="13" xfId="0" applyFont="true" applyFill="true" applyBorder="true" applyAlignment="true">
      <alignment horizontal="center" vertical="center" wrapText="true"/>
    </xf>
    <xf numFmtId="179" fontId="52" fillId="0" borderId="13" xfId="71" applyNumberFormat="true" applyFont="true" applyFill="true" applyBorder="true" applyAlignment="true">
      <alignment horizontal="center" vertical="center" wrapText="true"/>
    </xf>
    <xf numFmtId="0" fontId="52" fillId="0" borderId="5" xfId="0" applyFont="true" applyFill="true" applyBorder="true" applyAlignment="true">
      <alignment horizontal="center" vertical="center"/>
    </xf>
    <xf numFmtId="181" fontId="52" fillId="0" borderId="3" xfId="0" applyNumberFormat="true" applyFont="true" applyFill="true" applyBorder="true" applyAlignment="true">
      <alignment vertical="center"/>
    </xf>
    <xf numFmtId="179" fontId="52" fillId="0" borderId="3" xfId="71" applyNumberFormat="true" applyFont="true" applyFill="true" applyBorder="true" applyAlignment="true">
      <alignment vertical="center"/>
    </xf>
    <xf numFmtId="0" fontId="52" fillId="0" borderId="5" xfId="0" applyFont="true" applyFill="true" applyBorder="true" applyAlignment="true">
      <alignment vertical="center"/>
    </xf>
    <xf numFmtId="181" fontId="52" fillId="0" borderId="3" xfId="0" applyNumberFormat="true" applyFont="true" applyFill="true" applyBorder="true" applyAlignment="true">
      <alignment horizontal="right" vertical="center"/>
    </xf>
    <xf numFmtId="179" fontId="52" fillId="0" borderId="3" xfId="71" applyNumberFormat="true" applyFont="true" applyFill="true" applyBorder="true" applyAlignment="true">
      <alignment horizontal="right" vertical="center"/>
    </xf>
    <xf numFmtId="0" fontId="53" fillId="0" borderId="5" xfId="0" applyFont="true" applyFill="true" applyBorder="true" applyAlignment="true">
      <alignment horizontal="left" vertical="center" indent="1"/>
    </xf>
    <xf numFmtId="181" fontId="53" fillId="0" borderId="3" xfId="0" applyNumberFormat="true" applyFont="true" applyFill="true" applyBorder="true" applyAlignment="true">
      <alignment horizontal="right" vertical="center"/>
    </xf>
    <xf numFmtId="179" fontId="53" fillId="0" borderId="3" xfId="71" applyNumberFormat="true" applyFont="true" applyFill="true" applyBorder="true" applyAlignment="true">
      <alignment horizontal="right" vertical="center"/>
    </xf>
    <xf numFmtId="0" fontId="53" fillId="0" borderId="5" xfId="0" applyFont="true" applyFill="true" applyBorder="true" applyAlignment="true">
      <alignment horizontal="left" vertical="center" indent="2"/>
    </xf>
    <xf numFmtId="0" fontId="53" fillId="0" borderId="8" xfId="0" applyFont="true" applyFill="true" applyBorder="true" applyAlignment="true">
      <alignment horizontal="left" vertical="center" indent="2"/>
    </xf>
    <xf numFmtId="181" fontId="53" fillId="0" borderId="9" xfId="0" applyNumberFormat="true" applyFont="true" applyFill="true" applyBorder="true" applyAlignment="true">
      <alignment horizontal="right" vertical="center"/>
    </xf>
    <xf numFmtId="179" fontId="53" fillId="0" borderId="9" xfId="71" applyNumberFormat="true" applyFont="true" applyFill="true" applyBorder="true" applyAlignment="true">
      <alignment horizontal="right" vertical="center"/>
    </xf>
    <xf numFmtId="0" fontId="53" fillId="0" borderId="5" xfId="0" applyFont="true" applyFill="true" applyBorder="true" applyAlignment="true">
      <alignment horizontal="left" vertical="center" wrapText="true" indent="2"/>
    </xf>
    <xf numFmtId="179" fontId="75" fillId="0" borderId="0" xfId="71" applyNumberFormat="true" applyFont="true" applyFill="true" applyAlignment="true">
      <alignment horizontal="right" vertical="center"/>
    </xf>
    <xf numFmtId="179" fontId="76" fillId="0" borderId="0" xfId="71" applyNumberFormat="true" applyFont="true" applyFill="true" applyAlignment="true">
      <alignment horizontal="right" vertical="center"/>
    </xf>
    <xf numFmtId="179" fontId="52" fillId="0" borderId="4" xfId="71" applyNumberFormat="true" applyFont="true" applyFill="true" applyBorder="true" applyAlignment="true">
      <alignment vertical="center"/>
    </xf>
    <xf numFmtId="179" fontId="52" fillId="0" borderId="4" xfId="71" applyNumberFormat="true" applyFont="true" applyFill="true" applyBorder="true" applyAlignment="true">
      <alignment horizontal="right" vertical="center"/>
    </xf>
    <xf numFmtId="179" fontId="53" fillId="0" borderId="4" xfId="71" applyNumberFormat="true" applyFont="true" applyFill="true" applyBorder="true" applyAlignment="true">
      <alignment horizontal="right" vertical="center"/>
    </xf>
    <xf numFmtId="179" fontId="53" fillId="0" borderId="14" xfId="71" applyNumberFormat="true" applyFont="true" applyFill="true" applyBorder="true" applyAlignment="true">
      <alignment horizontal="right" vertical="center"/>
    </xf>
    <xf numFmtId="0" fontId="53" fillId="0" borderId="8" xfId="0" applyFont="true" applyFill="true" applyBorder="true" applyAlignment="true">
      <alignment horizontal="left" vertical="center" indent="1"/>
    </xf>
    <xf numFmtId="0" fontId="52" fillId="0" borderId="5" xfId="0" applyFont="true" applyFill="true" applyBorder="true" applyAlignment="true">
      <alignment horizontal="left" vertical="center"/>
    </xf>
    <xf numFmtId="0" fontId="52" fillId="0" borderId="5" xfId="0" applyFont="true" applyFill="true" applyBorder="true" applyAlignment="true">
      <alignment horizontal="justify" vertical="center"/>
    </xf>
    <xf numFmtId="0" fontId="52" fillId="0" borderId="8" xfId="0" applyFont="true" applyFill="true" applyBorder="true" applyAlignment="true">
      <alignment horizontal="left" vertical="center"/>
    </xf>
    <xf numFmtId="181" fontId="52" fillId="0" borderId="9" xfId="0" applyNumberFormat="true" applyFont="true" applyFill="true" applyBorder="true" applyAlignment="true">
      <alignment horizontal="right" vertical="center"/>
    </xf>
    <xf numFmtId="179" fontId="52" fillId="0" borderId="9" xfId="71" applyNumberFormat="true" applyFont="true" applyFill="true" applyBorder="true" applyAlignment="true">
      <alignment horizontal="right" vertical="center"/>
    </xf>
    <xf numFmtId="179" fontId="52" fillId="0" borderId="14" xfId="71" applyNumberFormat="true" applyFont="true" applyFill="true" applyBorder="true" applyAlignment="true">
      <alignment horizontal="right" vertical="center"/>
    </xf>
    <xf numFmtId="0" fontId="53" fillId="0" borderId="0" xfId="0" applyFont="true" applyFill="true" applyAlignment="true">
      <alignment horizontal="left" vertical="center" wrapText="true"/>
    </xf>
    <xf numFmtId="0" fontId="77" fillId="0" borderId="0" xfId="0" applyFont="true" applyFill="true" applyAlignment="true">
      <alignment horizontal="left" vertical="center" wrapText="true"/>
    </xf>
    <xf numFmtId="179" fontId="77" fillId="0" borderId="0" xfId="71" applyNumberFormat="true" applyFont="true" applyFill="true" applyAlignment="true">
      <alignment horizontal="left" vertical="center" wrapText="true"/>
    </xf>
    <xf numFmtId="0" fontId="0" fillId="0" borderId="0" xfId="112" applyFill="true" applyAlignment="true">
      <alignment horizontal="right" vertical="center"/>
    </xf>
    <xf numFmtId="0" fontId="78" fillId="0" borderId="0" xfId="112" applyFont="true" applyFill="true" applyAlignment="true">
      <alignment vertical="center"/>
    </xf>
    <xf numFmtId="0" fontId="0" fillId="0" borderId="0" xfId="112" applyFill="true" applyAlignment="true">
      <alignment horizontal="center" vertical="center"/>
    </xf>
    <xf numFmtId="0" fontId="0" fillId="0" borderId="0" xfId="112" applyFont="true" applyFill="true" applyAlignment="true">
      <alignment vertical="center"/>
    </xf>
    <xf numFmtId="0" fontId="0" fillId="0" borderId="0" xfId="0" applyFill="true" applyAlignment="true">
      <alignment vertical="center"/>
    </xf>
    <xf numFmtId="0" fontId="0" fillId="0" borderId="0" xfId="112" applyFill="true" applyAlignment="true">
      <alignment vertical="center"/>
    </xf>
    <xf numFmtId="181" fontId="0" fillId="0" borderId="0" xfId="112" applyNumberFormat="true" applyFill="true" applyAlignment="true">
      <alignment horizontal="right" vertical="center"/>
    </xf>
    <xf numFmtId="179" fontId="0" fillId="0" borderId="0" xfId="112" applyNumberFormat="true" applyFill="true" applyAlignment="true">
      <alignment horizontal="right" vertical="center"/>
    </xf>
    <xf numFmtId="181" fontId="53" fillId="0" borderId="0" xfId="112" applyNumberFormat="true" applyFont="true" applyFill="true" applyAlignment="true">
      <alignment horizontal="right" vertical="center"/>
    </xf>
    <xf numFmtId="0" fontId="45" fillId="0" borderId="0" xfId="77" applyFont="true" applyFill="true" applyAlignment="true">
      <alignment horizontal="center" vertical="center" wrapText="true"/>
    </xf>
    <xf numFmtId="181" fontId="45" fillId="0" borderId="0" xfId="77" applyNumberFormat="true" applyFont="true" applyFill="true" applyAlignment="true">
      <alignment horizontal="center" vertical="center" wrapText="true"/>
    </xf>
    <xf numFmtId="0" fontId="53" fillId="0" borderId="0" xfId="112" applyFont="true" applyFill="true" applyAlignment="true">
      <alignment vertical="center"/>
    </xf>
    <xf numFmtId="0" fontId="52" fillId="0" borderId="10" xfId="112" applyFont="true" applyFill="true" applyBorder="true" applyAlignment="true">
      <alignment horizontal="center" vertical="center"/>
    </xf>
    <xf numFmtId="181" fontId="52" fillId="0" borderId="11" xfId="112" applyNumberFormat="true" applyFont="true" applyFill="true" applyBorder="true" applyAlignment="true">
      <alignment horizontal="center" vertical="center" wrapText="true"/>
    </xf>
    <xf numFmtId="181" fontId="52" fillId="0" borderId="13" xfId="112" applyNumberFormat="true" applyFont="true" applyFill="true" applyBorder="true" applyAlignment="true">
      <alignment horizontal="center" vertical="center" wrapText="true"/>
    </xf>
    <xf numFmtId="178" fontId="53" fillId="0" borderId="15" xfId="22" applyNumberFormat="true" applyFont="true" applyFill="true" applyBorder="true" applyAlignment="true" applyProtection="true">
      <alignment vertical="center"/>
      <protection locked="false"/>
    </xf>
    <xf numFmtId="181" fontId="64" fillId="0" borderId="4" xfId="109" applyNumberFormat="true" applyFont="true" applyFill="true" applyBorder="true" applyAlignment="true">
      <alignment vertical="center"/>
    </xf>
    <xf numFmtId="178" fontId="53" fillId="0" borderId="5" xfId="22" applyNumberFormat="true" applyFont="true" applyFill="true" applyBorder="true" applyAlignment="true" applyProtection="true">
      <alignment horizontal="left" vertical="center" indent="1"/>
      <protection locked="false"/>
    </xf>
    <xf numFmtId="181" fontId="64" fillId="0" borderId="4" xfId="69" applyNumberFormat="true" applyFont="true" applyFill="true" applyBorder="true" applyAlignment="true" applyProtection="true">
      <alignment vertical="center"/>
    </xf>
    <xf numFmtId="0" fontId="53" fillId="0" borderId="5" xfId="112" applyFont="true" applyFill="true" applyBorder="true" applyAlignment="true">
      <alignment horizontal="left" vertical="center" indent="1"/>
    </xf>
    <xf numFmtId="178" fontId="53" fillId="0" borderId="5" xfId="22" applyNumberFormat="true" applyFont="true" applyFill="true" applyBorder="true" applyAlignment="true" applyProtection="true">
      <alignment vertical="center"/>
      <protection locked="false"/>
    </xf>
    <xf numFmtId="181" fontId="53" fillId="0" borderId="4" xfId="69" applyNumberFormat="true" applyFont="true" applyFill="true" applyBorder="true" applyAlignment="true" applyProtection="true">
      <alignment horizontal="right" vertical="center"/>
    </xf>
    <xf numFmtId="178" fontId="53" fillId="0" borderId="8" xfId="22" applyNumberFormat="true" applyFont="true" applyFill="true" applyBorder="true" applyAlignment="true" applyProtection="true">
      <alignment horizontal="left" vertical="center" indent="1"/>
      <protection locked="false"/>
    </xf>
    <xf numFmtId="181" fontId="53" fillId="0" borderId="14" xfId="69" applyNumberFormat="true" applyFont="true" applyFill="true" applyBorder="true" applyAlignment="true" applyProtection="true">
      <alignment horizontal="right" vertical="center"/>
    </xf>
    <xf numFmtId="181" fontId="64" fillId="0" borderId="14" xfId="109" applyNumberFormat="true" applyFont="true" applyFill="true" applyBorder="true" applyAlignment="true">
      <alignment vertical="center"/>
    </xf>
    <xf numFmtId="0" fontId="53" fillId="0" borderId="5" xfId="14" applyNumberFormat="true" applyFont="true" applyFill="true" applyBorder="true" applyAlignment="true" applyProtection="true">
      <alignment vertical="center"/>
      <protection locked="false"/>
    </xf>
    <xf numFmtId="179" fontId="0" fillId="0" borderId="0" xfId="112" applyNumberFormat="true" applyFont="true" applyFill="true" applyAlignment="true">
      <alignment horizontal="right" vertical="center"/>
    </xf>
    <xf numFmtId="0" fontId="0" fillId="0" borderId="0" xfId="112" applyFont="true" applyFill="true" applyAlignment="true">
      <alignment horizontal="right" vertical="center"/>
    </xf>
    <xf numFmtId="179" fontId="45" fillId="0" borderId="0" xfId="77" applyNumberFormat="true" applyFont="true" applyFill="true" applyAlignment="true">
      <alignment horizontal="center" vertical="center" wrapText="true"/>
    </xf>
    <xf numFmtId="181" fontId="79" fillId="0" borderId="0" xfId="77" applyNumberFormat="true" applyFont="true" applyFill="true" applyAlignment="true">
      <alignment horizontal="center" vertical="center" wrapText="true"/>
    </xf>
    <xf numFmtId="179" fontId="53" fillId="0" borderId="0" xfId="112" applyNumberFormat="true" applyFont="true" applyFill="true" applyAlignment="true">
      <alignment horizontal="right" vertical="center"/>
    </xf>
    <xf numFmtId="179" fontId="52" fillId="0" borderId="13" xfId="112" applyNumberFormat="true" applyFont="true" applyFill="true" applyBorder="true" applyAlignment="true">
      <alignment horizontal="center" vertical="center" wrapText="true"/>
    </xf>
    <xf numFmtId="181" fontId="52" fillId="0" borderId="0" xfId="112" applyNumberFormat="true" applyFont="true" applyFill="true" applyAlignment="true">
      <alignment horizontal="center" vertical="center" wrapText="true"/>
    </xf>
    <xf numFmtId="0" fontId="52" fillId="0" borderId="0" xfId="112" applyFont="true" applyFill="true" applyAlignment="true">
      <alignment horizontal="center" vertical="center" wrapText="true"/>
    </xf>
    <xf numFmtId="179" fontId="64" fillId="0" borderId="4" xfId="109" applyNumberFormat="true" applyFont="true" applyFill="true" applyBorder="true" applyAlignment="true">
      <alignment vertical="center"/>
    </xf>
    <xf numFmtId="181" fontId="64" fillId="0" borderId="0" xfId="109" applyNumberFormat="true" applyFont="true" applyFill="true" applyBorder="true" applyAlignment="true">
      <alignment vertical="center"/>
    </xf>
    <xf numFmtId="181" fontId="53" fillId="0" borderId="4" xfId="113" applyNumberFormat="true" applyFont="true" applyFill="true" applyBorder="true" applyAlignment="true" applyProtection="true">
      <alignment horizontal="right" vertical="center"/>
    </xf>
    <xf numFmtId="181" fontId="53" fillId="0" borderId="14" xfId="113" applyNumberFormat="true" applyFont="true" applyFill="true" applyBorder="true" applyAlignment="true" applyProtection="true">
      <alignment horizontal="right" vertical="center"/>
    </xf>
    <xf numFmtId="179" fontId="64" fillId="0" borderId="14" xfId="109" applyNumberFormat="true" applyFont="true" applyFill="true" applyBorder="true" applyAlignment="true">
      <alignment vertical="center"/>
    </xf>
    <xf numFmtId="181" fontId="64" fillId="0" borderId="12" xfId="109" applyNumberFormat="true" applyFont="true" applyFill="true" applyBorder="true" applyAlignment="true">
      <alignment vertical="center"/>
    </xf>
    <xf numFmtId="178" fontId="0" fillId="0" borderId="15" xfId="22" applyNumberFormat="true" applyFont="true" applyFill="true" applyBorder="true" applyAlignment="true" applyProtection="true">
      <alignment vertical="center"/>
      <protection locked="false"/>
    </xf>
    <xf numFmtId="3" fontId="0" fillId="0" borderId="16" xfId="113" applyNumberFormat="true" applyFont="true" applyFill="true" applyBorder="true" applyAlignment="true" applyProtection="true">
      <alignment horizontal="right" vertical="center"/>
    </xf>
    <xf numFmtId="178" fontId="0" fillId="0" borderId="5" xfId="22" applyNumberFormat="true" applyFont="true" applyFill="true" applyBorder="true" applyAlignment="true" applyProtection="true">
      <alignment horizontal="left" vertical="center" indent="1"/>
      <protection locked="false"/>
    </xf>
    <xf numFmtId="3" fontId="0" fillId="0" borderId="3" xfId="113" applyNumberFormat="true" applyFont="true" applyFill="true" applyBorder="true" applyAlignment="true" applyProtection="true">
      <alignment horizontal="right" vertical="center"/>
    </xf>
    <xf numFmtId="0" fontId="0" fillId="0" borderId="5" xfId="112" applyFont="true" applyFill="true" applyBorder="true" applyAlignment="true">
      <alignment horizontal="left" vertical="center" indent="1"/>
    </xf>
    <xf numFmtId="178" fontId="0" fillId="0" borderId="5" xfId="22" applyNumberFormat="true" applyFont="true" applyFill="true" applyBorder="true" applyAlignment="true" applyProtection="true">
      <alignment vertical="center"/>
      <protection locked="false"/>
    </xf>
    <xf numFmtId="178" fontId="0" fillId="0" borderId="8" xfId="22" applyNumberFormat="true" applyFont="true" applyFill="true" applyBorder="true" applyAlignment="true" applyProtection="true">
      <alignment horizontal="left" vertical="center" indent="1"/>
      <protection locked="false"/>
    </xf>
    <xf numFmtId="3" fontId="0" fillId="0" borderId="9" xfId="113" applyNumberFormat="true" applyFont="true" applyFill="true" applyBorder="true" applyAlignment="true" applyProtection="true">
      <alignment horizontal="right" vertical="center"/>
    </xf>
    <xf numFmtId="0" fontId="0" fillId="0" borderId="5" xfId="14" applyNumberFormat="true" applyFont="true" applyFill="true" applyBorder="true" applyAlignment="true" applyProtection="true">
      <alignment vertical="center"/>
      <protection locked="false"/>
    </xf>
    <xf numFmtId="3" fontId="0" fillId="0" borderId="20" xfId="113" applyNumberFormat="true" applyFont="true" applyFill="true" applyBorder="true" applyAlignment="true" applyProtection="true">
      <alignment horizontal="right" vertical="center"/>
    </xf>
    <xf numFmtId="3" fontId="0" fillId="0" borderId="4" xfId="113" applyNumberFormat="true" applyFont="true" applyFill="true" applyBorder="true" applyAlignment="true" applyProtection="true">
      <alignment horizontal="right" vertical="center"/>
    </xf>
    <xf numFmtId="3" fontId="0" fillId="0" borderId="14" xfId="113" applyNumberFormat="true" applyFont="true" applyFill="true" applyBorder="true" applyAlignment="true" applyProtection="true">
      <alignment horizontal="right" vertical="center"/>
    </xf>
    <xf numFmtId="181" fontId="64" fillId="0" borderId="14" xfId="69" applyNumberFormat="true" applyFont="true" applyFill="true" applyBorder="true" applyAlignment="true" applyProtection="true">
      <alignment vertical="center"/>
    </xf>
    <xf numFmtId="1" fontId="53" fillId="0" borderId="5" xfId="112" applyNumberFormat="true" applyFont="true" applyFill="true" applyBorder="true" applyAlignment="true" applyProtection="true">
      <alignment vertical="center"/>
      <protection locked="false"/>
    </xf>
    <xf numFmtId="178" fontId="80" fillId="0" borderId="5" xfId="22" applyNumberFormat="true" applyFont="true" applyFill="true" applyBorder="true" applyAlignment="true" applyProtection="true">
      <alignment horizontal="left" vertical="center" indent="3"/>
      <protection locked="false"/>
    </xf>
    <xf numFmtId="181" fontId="69" fillId="0" borderId="4" xfId="109" applyNumberFormat="true" applyFont="true" applyFill="true" applyBorder="true" applyAlignment="true">
      <alignment vertical="center"/>
    </xf>
    <xf numFmtId="178" fontId="53" fillId="0" borderId="5" xfId="22" applyNumberFormat="true" applyFont="true" applyFill="true" applyBorder="true" applyAlignment="true" applyProtection="true">
      <alignment horizontal="left" vertical="center" indent="4"/>
      <protection locked="false"/>
    </xf>
    <xf numFmtId="0" fontId="53" fillId="0" borderId="5" xfId="14" applyNumberFormat="true" applyFont="true" applyFill="true" applyBorder="true" applyAlignment="true" applyProtection="true">
      <alignment horizontal="left" vertical="center" indent="4"/>
      <protection locked="false"/>
    </xf>
    <xf numFmtId="1" fontId="53" fillId="0" borderId="5" xfId="112" applyNumberFormat="true" applyFont="true" applyFill="true" applyBorder="true" applyAlignment="true" applyProtection="true">
      <alignment horizontal="left" vertical="center" indent="3"/>
      <protection locked="false"/>
    </xf>
    <xf numFmtId="1" fontId="53" fillId="0" borderId="5" xfId="112" applyNumberFormat="true" applyFont="true" applyFill="true" applyBorder="true" applyAlignment="true" applyProtection="true">
      <alignment horizontal="left" vertical="center" indent="4"/>
      <protection locked="false"/>
    </xf>
    <xf numFmtId="1" fontId="53" fillId="0" borderId="8" xfId="112" applyNumberFormat="true" applyFont="true" applyFill="true" applyBorder="true" applyAlignment="true" applyProtection="true">
      <alignment horizontal="left" vertical="center" indent="4"/>
      <protection locked="false"/>
    </xf>
    <xf numFmtId="0" fontId="53" fillId="0" borderId="0" xfId="112" applyFont="true" applyFill="true" applyAlignment="true">
      <alignment horizontal="justify" vertical="center" wrapText="true"/>
    </xf>
    <xf numFmtId="181" fontId="53" fillId="0" borderId="0" xfId="113" applyNumberFormat="true" applyFont="true" applyFill="true" applyBorder="true" applyAlignment="true" applyProtection="true">
      <alignment horizontal="right" vertical="center"/>
    </xf>
    <xf numFmtId="179" fontId="69" fillId="0" borderId="4" xfId="109" applyNumberFormat="true" applyFont="true" applyFill="true" applyBorder="true" applyAlignment="true">
      <alignment vertical="center"/>
    </xf>
    <xf numFmtId="181" fontId="69" fillId="0" borderId="0" xfId="109" applyNumberFormat="true" applyFont="true" applyFill="true" applyBorder="true" applyAlignment="true">
      <alignment vertical="center"/>
    </xf>
    <xf numFmtId="181" fontId="64" fillId="2" borderId="4" xfId="109" applyNumberFormat="true" applyFont="true" applyFill="true" applyBorder="true" applyAlignment="true">
      <alignment vertical="center"/>
    </xf>
    <xf numFmtId="181" fontId="64" fillId="0" borderId="0" xfId="109" applyNumberFormat="true" applyFont="true" applyFill="true" applyAlignment="true">
      <alignment vertical="center"/>
    </xf>
    <xf numFmtId="0" fontId="66" fillId="0" borderId="0" xfId="112" applyFont="true" applyFill="true" applyAlignment="true">
      <alignment horizontal="left" vertical="center" wrapText="true"/>
    </xf>
    <xf numFmtId="1" fontId="0" fillId="0" borderId="5" xfId="112" applyNumberFormat="true" applyFont="true" applyFill="true" applyBorder="true" applyAlignment="true" applyProtection="true">
      <alignment vertical="center"/>
      <protection locked="false"/>
    </xf>
    <xf numFmtId="178" fontId="81" fillId="0" borderId="5" xfId="22" applyNumberFormat="true" applyFont="true" applyFill="true" applyBorder="true" applyAlignment="true" applyProtection="true">
      <alignment horizontal="left" vertical="center" indent="3"/>
      <protection locked="false"/>
    </xf>
    <xf numFmtId="3" fontId="54" fillId="0" borderId="3" xfId="113" applyNumberFormat="true" applyFont="true" applyFill="true" applyBorder="true" applyAlignment="true" applyProtection="true">
      <alignment horizontal="right" vertical="center"/>
    </xf>
    <xf numFmtId="178" fontId="0" fillId="0" borderId="5" xfId="22" applyNumberFormat="true" applyFont="true" applyFill="true" applyBorder="true" applyAlignment="true" applyProtection="true">
      <alignment horizontal="left" vertical="center" indent="4"/>
      <protection locked="false"/>
    </xf>
    <xf numFmtId="0" fontId="0" fillId="0" borderId="5" xfId="14" applyNumberFormat="true" applyFont="true" applyFill="true" applyBorder="true" applyAlignment="true" applyProtection="true">
      <alignment horizontal="left" vertical="center" indent="4"/>
      <protection locked="false"/>
    </xf>
    <xf numFmtId="1" fontId="0" fillId="0" borderId="5" xfId="112" applyNumberFormat="true" applyFont="true" applyFill="true" applyBorder="true" applyAlignment="true" applyProtection="true">
      <alignment horizontal="left" vertical="center" indent="4"/>
      <protection locked="false"/>
    </xf>
    <xf numFmtId="1" fontId="0" fillId="0" borderId="8" xfId="112" applyNumberFormat="true" applyFont="true" applyFill="true" applyBorder="true" applyAlignment="true" applyProtection="true">
      <alignment horizontal="left" vertical="center" indent="4"/>
      <protection locked="false"/>
    </xf>
    <xf numFmtId="3" fontId="54" fillId="0" borderId="4" xfId="113" applyNumberFormat="true" applyFont="true" applyFill="true" applyBorder="true" applyAlignment="true" applyProtection="true">
      <alignment horizontal="right" vertical="center"/>
    </xf>
    <xf numFmtId="49" fontId="82" fillId="4" borderId="0" xfId="8" applyNumberFormat="true" applyFont="true" applyFill="true" applyBorder="true" applyAlignment="true">
      <alignment horizontal="left" vertical="center"/>
    </xf>
    <xf numFmtId="0" fontId="0" fillId="4" borderId="0" xfId="8" applyFont="true" applyFill="true" applyBorder="true" applyAlignment="true">
      <alignment horizontal="left" vertical="center" wrapText="true"/>
    </xf>
    <xf numFmtId="0" fontId="0" fillId="0" borderId="0" xfId="8" applyFont="true" applyFill="true" applyBorder="true" applyAlignment="true">
      <alignment horizontal="left" vertical="center" wrapText="true"/>
    </xf>
    <xf numFmtId="49" fontId="83" fillId="0" borderId="0" xfId="8" applyNumberFormat="true" applyFont="true" applyFill="true" applyBorder="true" applyAlignment="true">
      <alignment horizontal="left" vertical="center"/>
    </xf>
    <xf numFmtId="49" fontId="84" fillId="0" borderId="0" xfId="53" applyNumberFormat="true" applyFill="true" applyBorder="true" applyAlignment="true" applyProtection="true">
      <alignment horizontal="left" vertical="center" wrapText="true"/>
    </xf>
    <xf numFmtId="49" fontId="54" fillId="0" borderId="0" xfId="8" applyNumberFormat="true" applyFont="true" applyFill="true" applyBorder="true" applyAlignment="true">
      <alignment horizontal="left" vertical="center"/>
    </xf>
    <xf numFmtId="0" fontId="0" fillId="5" borderId="0" xfId="8" applyNumberFormat="true" applyFont="true" applyFill="true" applyBorder="true" applyAlignment="true">
      <alignment horizontal="left" vertical="center"/>
    </xf>
    <xf numFmtId="49" fontId="84" fillId="0" borderId="0" xfId="53" applyNumberFormat="true" applyAlignment="true"/>
    <xf numFmtId="49" fontId="0" fillId="0" borderId="0" xfId="8" applyNumberFormat="true" applyFont="true" applyFill="true" applyBorder="true" applyAlignment="true">
      <alignment horizontal="left" vertical="center"/>
    </xf>
    <xf numFmtId="0" fontId="0" fillId="5" borderId="0" xfId="8" applyNumberFormat="true" applyFont="true" applyFill="true" applyBorder="true" applyAlignment="true">
      <alignment vertical="center"/>
    </xf>
    <xf numFmtId="0" fontId="0" fillId="0" borderId="0" xfId="8" applyNumberFormat="true" applyFont="true" applyFill="true" applyBorder="true" applyAlignment="true">
      <alignment horizontal="left" vertical="center"/>
    </xf>
    <xf numFmtId="49" fontId="84" fillId="0" borderId="0" xfId="53" applyNumberFormat="true" applyFill="true" applyAlignment="true" applyProtection="true">
      <alignment horizontal="left" vertical="center" wrapText="true"/>
    </xf>
    <xf numFmtId="0" fontId="0" fillId="0" borderId="0" xfId="15" applyFont="true" applyFill="true" applyBorder="true" applyAlignment="true">
      <alignment horizontal="left" vertical="center" wrapText="true" shrinkToFit="true"/>
    </xf>
    <xf numFmtId="49" fontId="0" fillId="0" borderId="0" xfId="15" applyNumberFormat="true" applyFont="true" applyFill="true" applyBorder="true" applyAlignment="true">
      <alignment horizontal="left" vertical="center"/>
    </xf>
    <xf numFmtId="0" fontId="0" fillId="0" borderId="0" xfId="15" applyFont="true" applyFill="true" applyBorder="true" applyAlignment="true">
      <alignment horizontal="left" vertical="center" wrapText="true"/>
    </xf>
    <xf numFmtId="0" fontId="0" fillId="0" borderId="0" xfId="15" applyNumberFormat="true" applyFont="true" applyFill="true" applyBorder="true" applyAlignment="true">
      <alignment horizontal="left" vertical="center"/>
    </xf>
    <xf numFmtId="49" fontId="85" fillId="0" borderId="0" xfId="53" applyNumberFormat="true" applyFont="true" applyAlignment="true"/>
    <xf numFmtId="0" fontId="0" fillId="0" borderId="0" xfId="8" applyFont="true" applyFill="true" applyBorder="true" applyAlignment="true">
      <alignment horizontal="left" vertical="center" wrapText="true" shrinkToFit="true"/>
    </xf>
    <xf numFmtId="49" fontId="0" fillId="0" borderId="0" xfId="8" applyNumberFormat="true" applyFont="true" applyFill="true" applyBorder="true" applyAlignment="true">
      <alignment horizontal="left" vertical="center" wrapText="true"/>
    </xf>
    <xf numFmtId="49" fontId="0" fillId="4" borderId="0" xfId="8" applyNumberFormat="true" applyFont="true" applyFill="true" applyBorder="true" applyAlignment="true">
      <alignment horizontal="left" vertical="center" wrapText="true"/>
    </xf>
  </cellXfs>
  <cellStyles count="116">
    <cellStyle name="常规" xfId="0" builtinId="0"/>
    <cellStyle name="Accent5 - 40% 5" xfId="1"/>
    <cellStyle name="差_县市旗测算20080508_财力性转移支付2010年预算参考数 3 2" xfId="2"/>
    <cellStyle name="常规_表19" xfId="3"/>
    <cellStyle name="百分比 2 3" xfId="4"/>
    <cellStyle name="差_2015年社会保险基金预算（1.27再修改-修改打印格式2）_（龙湖区）财政收支2015年预计及2016年代编预算表" xfId="5"/>
    <cellStyle name="常规_2012年11月14日 全省和省级一般预算平衡表（2012年执行及2013年预算，表5和表7）给预算组" xfId="6"/>
    <cellStyle name="e鯪9Y_x000b_ 2 6 2" xfId="7"/>
    <cellStyle name="常规 193" xfId="8"/>
    <cellStyle name="常规_2007年地方预算表格（修订2版） 2 2" xfId="9"/>
    <cellStyle name="常规_2007年地方预算表格（修订2版） 3" xfId="10"/>
    <cellStyle name="差_测算结果_财力性转移支付2010年预算参考数 5" xfId="11"/>
    <cellStyle name="千位分隔 13" xfId="12"/>
    <cellStyle name="差_不含人员经费系数_财力性转移支付2010年预算参考数 2 2" xfId="13"/>
    <cellStyle name="常规_录入表" xfId="14"/>
    <cellStyle name="常规 10 6" xfId="15"/>
    <cellStyle name="差_05潍坊 2 3" xfId="16"/>
    <cellStyle name="差_22湖南_财力性转移支付2010年预算参考数 4 2" xfId="17"/>
    <cellStyle name="常规 136 4" xfId="18"/>
    <cellStyle name="常规 3" xfId="19"/>
    <cellStyle name="差_2006年28四川 4" xfId="20"/>
    <cellStyle name="40% - Accent5 4 2" xfId="21"/>
    <cellStyle name="常规_2014年预算草案（校对后）" xfId="22"/>
    <cellStyle name="差_县市旗测算-新科目（20080627）" xfId="23"/>
    <cellStyle name="强调文字颜色 3" xfId="24" builtinId="37"/>
    <cellStyle name="常规_预决算报人大（草表） 2" xfId="25"/>
    <cellStyle name="40% - 强调文字颜色 2" xfId="26" builtinId="35"/>
    <cellStyle name="60% - 强调文字颜色 2" xfId="27" builtinId="36"/>
    <cellStyle name="40% - 强调文字颜色 1" xfId="28" builtinId="31"/>
    <cellStyle name="常规_低保" xfId="29"/>
    <cellStyle name="适中" xfId="30" builtinId="28"/>
    <cellStyle name="强调文字颜色 1" xfId="31" builtinId="29"/>
    <cellStyle name="标题 4" xfId="32" builtinId="19"/>
    <cellStyle name="好" xfId="33" builtinId="26"/>
    <cellStyle name="常规_2014年基金预算" xfId="34"/>
    <cellStyle name="标题" xfId="35" builtinId="15"/>
    <cellStyle name="60% - 强调文字颜色 1" xfId="36" builtinId="32"/>
    <cellStyle name="检查单元格" xfId="37" builtinId="23"/>
    <cellStyle name="Accent5 8 2" xfId="38"/>
    <cellStyle name="40% - 强调文字颜色 3" xfId="39" builtinId="39"/>
    <cellStyle name="强调文字颜色 4" xfId="40" builtinId="41"/>
    <cellStyle name="40% - Accent1 4" xfId="41"/>
    <cellStyle name="已访问的超链接" xfId="42" builtinId="9"/>
    <cellStyle name="常规_新增基金表 2" xfId="43"/>
    <cellStyle name="常规_2014年十件民生省级投入1203按省府办公厅新稿修改-打印" xfId="44"/>
    <cellStyle name="常规_行政处 2" xfId="45"/>
    <cellStyle name="常规 10 2 4" xfId="46"/>
    <cellStyle name="计算" xfId="47" builtinId="22"/>
    <cellStyle name="20% - 强调文字颜色 4" xfId="48" builtinId="42"/>
    <cellStyle name="差" xfId="49" builtinId="27"/>
    <cellStyle name="货币" xfId="50" builtinId="4"/>
    <cellStyle name="20% - 强调文字颜色 3" xfId="51" builtinId="38"/>
    <cellStyle name="60% - 强调文字颜色 6" xfId="52" builtinId="52"/>
    <cellStyle name="超链接" xfId="53" builtinId="8"/>
    <cellStyle name="标题 1" xfId="54" builtinId="16"/>
    <cellStyle name="常规 10 2 2 2 2" xfId="55"/>
    <cellStyle name="输入" xfId="56" builtinId="20"/>
    <cellStyle name="60% - 强调文字颜色 5" xfId="57" builtinId="48"/>
    <cellStyle name="常规 2 137 2 2" xfId="58"/>
    <cellStyle name="Normal" xfId="59"/>
    <cellStyle name="20% - 强调文字颜色 2" xfId="60" builtinId="34"/>
    <cellStyle name="警告文本" xfId="61" builtinId="11"/>
    <cellStyle name="常规_录入表 2" xfId="62"/>
    <cellStyle name="注释" xfId="63" builtinId="10"/>
    <cellStyle name="60% - 强调文字颜色 4" xfId="64" builtinId="44"/>
    <cellStyle name="常规_2007年地方预算表格（修订2版）_Book1" xfId="65"/>
    <cellStyle name="常规_Sheet1" xfId="66"/>
    <cellStyle name="标题 2" xfId="67" builtinId="17"/>
    <cellStyle name="常规_2007年地方预算表格（修订2版） 4 2" xfId="68"/>
    <cellStyle name="千位分隔" xfId="69" builtinId="3"/>
    <cellStyle name="20% - 强调文字颜色 1" xfId="70" builtinId="30"/>
    <cellStyle name="百分比" xfId="71" builtinId="5"/>
    <cellStyle name="差_1 2 2 2" xfId="72"/>
    <cellStyle name="汇总" xfId="73" builtinId="25"/>
    <cellStyle name="解释性文本" xfId="74" builtinId="53"/>
    <cellStyle name="常规 17 3" xfId="75"/>
    <cellStyle name="标题 3" xfId="76" builtinId="18"/>
    <cellStyle name="常规_2006年预算报人大表格（八张快报数）" xfId="77"/>
    <cellStyle name="常规_预决算报人大（草表）" xfId="78"/>
    <cellStyle name="输出" xfId="79" builtinId="21"/>
    <cellStyle name="40% - 强调文字颜色 4" xfId="80" builtinId="43"/>
    <cellStyle name="差_县区合并测算20080423(按照各省比重）_不含人员经费系数_财力性转移支付2010年预算参考数 3" xfId="81"/>
    <cellStyle name="强调文字颜色 5" xfId="82" builtinId="45"/>
    <cellStyle name="60% - 强调文字颜色 3" xfId="83" builtinId="40"/>
    <cellStyle name="常规 10" xfId="84"/>
    <cellStyle name="20% - 强调文字颜色 5" xfId="85" builtinId="46"/>
    <cellStyle name="货币[0]" xfId="86" builtinId="7"/>
    <cellStyle name="40% - 强调文字颜色 5" xfId="87" builtinId="47"/>
    <cellStyle name="强调文字颜色 6" xfId="88" builtinId="49"/>
    <cellStyle name="好_核定人数对比 2 8" xfId="89"/>
    <cellStyle name="20% - 强调文字颜色 6" xfId="90" builtinId="50"/>
    <cellStyle name="40% - 强调文字颜色 6" xfId="91" builtinId="51"/>
    <cellStyle name="常规_2006年预算报人大表格（八张快报数） 2" xfId="92"/>
    <cellStyle name="强调文字颜色 2" xfId="93" builtinId="33"/>
    <cellStyle name="差_安徽 缺口县区测算(地方填报)1 5 2" xfId="94"/>
    <cellStyle name="常规_预算草案表（报人大）" xfId="95"/>
    <cellStyle name="常规_表18" xfId="96"/>
    <cellStyle name="样式 1" xfId="97"/>
    <cellStyle name="好_总帐表-许助理汇报后修改（支出）" xfId="98"/>
    <cellStyle name="常规_2014年预算草案（校对后） 2" xfId="99"/>
    <cellStyle name="千位分隔 11" xfId="100"/>
    <cellStyle name="常规_Book2" xfId="101"/>
    <cellStyle name="常规 2 150" xfId="102"/>
    <cellStyle name="常规 2" xfId="103"/>
    <cellStyle name="常规 10 2 2 2 2 2" xfId="104"/>
    <cellStyle name="样式 1 2" xfId="105"/>
    <cellStyle name="好_县市旗测算-新科目（20080626）_民生政策最低支出需求 3 3" xfId="106"/>
    <cellStyle name="常规_表17之二" xfId="107"/>
    <cellStyle name="常规_人代会表格-政府性基金1.12-2 2" xfId="108"/>
    <cellStyle name="常规_2007年地方预算表格（修订2版） 2" xfId="109"/>
    <cellStyle name="千位分隔[0]" xfId="110" builtinId="6"/>
    <cellStyle name="常规_Sheet1 3" xfId="111"/>
    <cellStyle name="常规_2007年地方预算表格（修订2版）" xfId="112"/>
    <cellStyle name="常规_表11" xfId="113"/>
    <cellStyle name="链接单元格" xfId="114" builtinId="24"/>
    <cellStyle name="常规_Sheet1_1" xfId="115"/>
  </cellStyles>
  <tableStyles count="0" defaultTableStyle="TableStyleMedium2" defaultPivotStyle="PivotStyleLight16"/>
  <colors>
    <mruColors>
      <color rgb="00EEEEEE"/>
      <color rgb="00F3C3FE"/>
      <color rgb="00800080"/>
      <color rgb="00DDEBF7"/>
      <color rgb="00FCE4D6"/>
      <color rgb="000000FF"/>
      <color rgb="00FFFF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externalLink" Target="externalLinks/externalLink30.xml"/><Relationship Id="rId42" Type="http://schemas.openxmlformats.org/officeDocument/2006/relationships/externalLink" Target="externalLinks/externalLink29.xml"/><Relationship Id="rId41" Type="http://schemas.openxmlformats.org/officeDocument/2006/relationships/externalLink" Target="externalLinks/externalLink28.xml"/><Relationship Id="rId40" Type="http://schemas.openxmlformats.org/officeDocument/2006/relationships/externalLink" Target="externalLinks/externalLink27.xml"/><Relationship Id="rId4" Type="http://schemas.openxmlformats.org/officeDocument/2006/relationships/worksheet" Target="worksheets/sheet4.xml"/><Relationship Id="rId39" Type="http://schemas.openxmlformats.org/officeDocument/2006/relationships/externalLink" Target="externalLinks/externalLink26.xml"/><Relationship Id="rId38" Type="http://schemas.openxmlformats.org/officeDocument/2006/relationships/externalLink" Target="externalLinks/externalLink25.xml"/><Relationship Id="rId37" Type="http://schemas.openxmlformats.org/officeDocument/2006/relationships/externalLink" Target="externalLinks/externalLink24.xml"/><Relationship Id="rId36" Type="http://schemas.openxmlformats.org/officeDocument/2006/relationships/externalLink" Target="externalLinks/externalLink23.xml"/><Relationship Id="rId35" Type="http://schemas.openxmlformats.org/officeDocument/2006/relationships/externalLink" Target="externalLinks/externalLink22.xml"/><Relationship Id="rId34" Type="http://schemas.openxmlformats.org/officeDocument/2006/relationships/externalLink" Target="externalLinks/externalLink21.xml"/><Relationship Id="rId33" Type="http://schemas.openxmlformats.org/officeDocument/2006/relationships/externalLink" Target="externalLinks/externalLink20.xml"/><Relationship Id="rId32" Type="http://schemas.openxmlformats.org/officeDocument/2006/relationships/externalLink" Target="externalLinks/externalLink19.xml"/><Relationship Id="rId31" Type="http://schemas.openxmlformats.org/officeDocument/2006/relationships/externalLink" Target="externalLinks/externalLink18.xml"/><Relationship Id="rId30" Type="http://schemas.openxmlformats.org/officeDocument/2006/relationships/externalLink" Target="externalLinks/externalLink17.xml"/><Relationship Id="rId3" Type="http://schemas.openxmlformats.org/officeDocument/2006/relationships/worksheet" Target="worksheets/sheet3.xml"/><Relationship Id="rId29" Type="http://schemas.openxmlformats.org/officeDocument/2006/relationships/externalLink" Target="externalLinks/externalLink16.xml"/><Relationship Id="rId28" Type="http://schemas.openxmlformats.org/officeDocument/2006/relationships/externalLink" Target="externalLinks/externalLink15.xml"/><Relationship Id="rId27" Type="http://schemas.openxmlformats.org/officeDocument/2006/relationships/externalLink" Target="externalLinks/externalLink14.xml"/><Relationship Id="rId26" Type="http://schemas.openxmlformats.org/officeDocument/2006/relationships/externalLink" Target="externalLinks/externalLink13.xml"/><Relationship Id="rId25" Type="http://schemas.openxmlformats.org/officeDocument/2006/relationships/externalLink" Target="externalLinks/externalLink12.xml"/><Relationship Id="rId24" Type="http://schemas.openxmlformats.org/officeDocument/2006/relationships/externalLink" Target="externalLinks/externalLink11.xml"/><Relationship Id="rId23" Type="http://schemas.openxmlformats.org/officeDocument/2006/relationships/externalLink" Target="externalLinks/externalLink10.xml"/><Relationship Id="rId22" Type="http://schemas.openxmlformats.org/officeDocument/2006/relationships/externalLink" Target="externalLinks/externalLink9.xml"/><Relationship Id="rId21" Type="http://schemas.openxmlformats.org/officeDocument/2006/relationships/externalLink" Target="externalLinks/externalLink8.xml"/><Relationship Id="rId20" Type="http://schemas.openxmlformats.org/officeDocument/2006/relationships/externalLink" Target="externalLinks/externalLink7.xml"/><Relationship Id="rId2" Type="http://schemas.openxmlformats.org/officeDocument/2006/relationships/worksheet" Target="worksheets/sheet2.xml"/><Relationship Id="rId19" Type="http://schemas.openxmlformats.org/officeDocument/2006/relationships/externalLink" Target="externalLinks/externalLink6.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35838;&#39064;&#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01&#27719;&#24635;&#34701;&#36164;&#24179;&#21488;&#21517;&#21333;&#21644;&#20313;&#39069;&#34920;&#26680;&#23545;&#34920;&#65288;&#27491;&#24335;&#34920;&#65292;&#21516;&#38134;&#30417;&#26680;&#23545;&#21069;&#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5104;&#26412;&#24046;&#24322;&#31995;&#25968;03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0998;&#32423;&#23454;&#38469;&#25903;&#20986;&#2596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08&#21160;&#24577;&#26597;&#35810;&#25968;&#2545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8145;&#22323;&#25311;&#25253;&#38134;&#30417;&#20250;&#25919;&#24220;&#24179;&#21488;&#28165;&#29702;&#22522;&#30784;&#349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4635;&#34920;-&#21152;&#35268;&#27169;&#21152;&#25903;&#2098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5856;&#26525;&#33457;&#24066;&#24066;&#26412;&#32423;&#36335;&#26725;&#24314;&#35774;&#24320;&#21457;&#26377;&#38480;&#36131;&#20219;&#20844;&#21496;&#20538;&#21153;&#28165;&#29702;&#26680;&#23454;&#24773;&#20917;&#349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5253;&#349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7896;&#27700;&#22235;&#20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C:/&#25104;&#26412;&#24046;&#24322;&#31995;&#25968;03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19977;&#26041;&#23545;&#36134;&#21333; (version 1).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C:/&#21333;&#20301;&#25351;&#26631;&#26126;&#32454;12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C:/20181224&#25552;&#20379;&#19968;&#32452;&#65306;&#21381;&#21450;&#30465;&#20826;&#32452;&#20250;&#23457;&#35758;&#65306;2019&#24180;&#30465;&#32423;&#36130;&#25919;&#39044;&#31639;&#33609;&#26696;&#25253;&#34920;&#20998;&#2403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C:/20181227&#65306;2019&#24180;&#30465;&#32423;&#36130;&#25919;&#39044;&#31639;&#33609;&#26696;&#25253;&#34920;&#20998;&#24037;&#21450;&#34920;&#26679;&#65288;&#20154;&#22823;&#25253;&#34920;&#65292;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C:/2021&#28246;&#21271;&#3046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C:/2020&#24180;&#25903;&#20986;&#21151;&#33021;&#31185;&#30446; &#21862;&#21862;&#2186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C:/1215&#24191;&#19996;&#30465;&#21644;&#30465;&#32423;2021&#24180;&#39044;&#31639;&#25191;&#34892;&#24773;&#20917;&#21644;2022&#24180;&#39044;&#31639;&#33609;&#26696;&#25253;&#21578;&#34920;&#26684;(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27896;&#27700;&#22235;&#2001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20181227&#65306;2019&#24180;&#30465;&#32423;&#36130;&#25919;&#39044;&#31639;&#33609;&#26696;&#25253;&#34920;&#20998;&#24037;&#21450;&#34920;&#26679;&#65288;&#20154;&#22823;&#25253;&#34920;&#65292;5&#65289;&#8212;&#22269;&#36164;&#37096;&#2099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28145;&#22323;&#25311;&#25253;&#38134;&#30417;&#20250;&#25919;&#24220;&#24179;&#21488;&#28165;&#29702;&#22522;&#30784;&#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97&#20915;&#31639;&#21306;&#21439;&#26368;&#21518;&#27719;&#2463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2023&#24180;&#39044;&#31639;&#25253;&#34920;&#65288;&#25253;&#30465;&#25919;&#24220;&#31295;&#65289;-&#27719;&#24635;1208-&#22823;&#24133;&#35843;&#25972;&#25253;&#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38468;&#20214;1&#65306;&#20538;&#21153;&#39069;&#24230;&#20998;&#37197;&#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010&#21439;&#32423;&#25104;&#26412;&#24046;&#24322;&#31995;&#25968;(0902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38468;&#34920;2&#65306;2015&#24180;&#39033;&#30446;&#24211;&#20998;&#31867;&#27719;&#24635; - &#27719;&#24635;&#21508;&#22788;&#23460;&#65288;&#33635;&#38196;&#25552;&#20379;1.11&#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0013;&#22830;&#36164;&#37329;&#25286;&#31185;&#3044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22522;&#30784;&#25968;&#25454;&#34920;03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ata/home/ht706/&#22791;&#20221;/&#19977;&#32452;/&#22522;&#24314;&#20449;&#24687;&#20844;&#24320;/2025&#24180;//data/home/ht706/&#22791;&#20221;/&#19977;&#32452;/&#22522;&#24314;&#20449;&#24687;&#20844;&#24320;/2024///media/ht706/&#25968;&#25454;&#30424;3/&#20844;&#20849;&#36164;&#26009;&#25968;&#25454;&#24211;&#20010;&#20154;&#25991;&#20214;/&#32467;&#36716;&#32467;&#20313;/2023&#24180;&#32467;&#36716;&#32467;&#20313;/240109 &#26680;&#23545;&#25253;&#34920;///media/ht706/&#25968;&#25454;&#30424;3/&#20844;&#20849;&#36164;&#26009;&#25968;&#25454;&#24211;&#20010;&#20154;&#25991;&#20214;/&#32467;&#36716;&#32467;&#20313;/2023&#24180;&#32467;&#36716;&#32467;&#20313;/240109 &#26680;&#23545;&#25253;&#34920;/C:/08&#26449;&#324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L24"/>
      <sheetName val="国家"/>
      <sheetName val="1-4余额表"/>
      <sheetName val="投入"/>
      <sheetName val="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0000000"/>
      <sheetName val="StartUp"/>
      <sheetName val="StartUp_2"/>
      <sheetName val="StartUp_3"/>
      <sheetName val="StartUp_4"/>
      <sheetName val="StartUp_5"/>
      <sheetName val="StartUp_6"/>
      <sheetName val="StartUp_7"/>
      <sheetName val="StartUp_8"/>
      <sheetName val="StartUp_9"/>
      <sheetName val="StartUp_10"/>
      <sheetName val="StartUp_11"/>
      <sheetName val="StartUp_12"/>
      <sheetName val="StartUp_13"/>
      <sheetName val="StartUp_14"/>
      <sheetName val="StartUp_15"/>
      <sheetName val="StartUp_16"/>
      <sheetName val="StartUp_17"/>
      <sheetName val="StartUp_18"/>
      <sheetName val="StartUp_19"/>
      <sheetName val="StartUp_20"/>
      <sheetName val="StartUp_21"/>
      <sheetName val="StartUp_22"/>
      <sheetName val="StartUp_23"/>
      <sheetName val="StartUp_24"/>
      <sheetName val="StartUp_25"/>
      <sheetName val="StartUp_26"/>
      <sheetName val="StartUp_27"/>
      <sheetName val="StartUp_28"/>
      <sheetName val="StartUp_29"/>
      <sheetName val="StartUp_30"/>
      <sheetName val="StartUp_31"/>
      <sheetName val="StartUp_32"/>
      <sheetName val="StartUp_33"/>
      <sheetName val="StartUp_34"/>
      <sheetName val="StartUp_35"/>
      <sheetName val="StartUp_36"/>
      <sheetName val="StartUp_37"/>
      <sheetName val="StartUp_38"/>
      <sheetName val="StartUp_39"/>
      <sheetName val="StartUp_40"/>
      <sheetName val="StartUp_41"/>
      <sheetName val="StartUp_42"/>
      <sheetName val="StartUp_43"/>
      <sheetName val="StartUp_44"/>
      <sheetName val="StartUp_45"/>
      <sheetName val="StartUp_46"/>
      <sheetName val="StartUp_47"/>
      <sheetName val="StartUp_48"/>
      <sheetName val="StartUp_49"/>
      <sheetName val="StartUp_50"/>
      <sheetName val="StartUp_51"/>
      <sheetName val="StartUp_52"/>
      <sheetName val="StartUp_53"/>
      <sheetName val="StartUp_54"/>
      <sheetName val="StartUp_55"/>
      <sheetName val="StartUp_56"/>
      <sheetName val="StartUp_57"/>
      <sheetName val="StartUp_58"/>
      <sheetName val="StartUp_59"/>
      <sheetName val="StartUp_60"/>
      <sheetName val="StartUp_61"/>
      <sheetName val="StartUp_62"/>
      <sheetName val="StartUp_63"/>
      <sheetName val="StartUp_64"/>
      <sheetName val="StartUp_65"/>
      <sheetName val="StartUp_66"/>
      <sheetName val="StartUp_67"/>
      <sheetName val="StartUp_68"/>
      <sheetName val="StartUp_69"/>
      <sheetName val="StartUp_70"/>
      <sheetName val="StartUp_71"/>
      <sheetName val="StartUp_72"/>
      <sheetName val="StartUp_73"/>
      <sheetName val="StartUp_74"/>
      <sheetName val="StartUp_75"/>
      <sheetName val="StartUp_76"/>
      <sheetName val="StartUp_77"/>
      <sheetName val="StartUp_78"/>
      <sheetName val="StartUp_79"/>
      <sheetName val="StartUp_80"/>
      <sheetName val="StartUp_81"/>
      <sheetName val="StartUp_82"/>
      <sheetName val="StartUp_83"/>
      <sheetName val="StartUp_84"/>
      <sheetName val="StartUp_85"/>
      <sheetName val="StartUp_86"/>
      <sheetName val="StartUp_87"/>
      <sheetName val="StartUp_88"/>
      <sheetName val="StartUp_89"/>
      <sheetName val="StartUp_90"/>
      <sheetName val="StartUp_91"/>
      <sheetName val="StartUp_92"/>
      <sheetName val="StartUp_93"/>
      <sheetName val="StartUp_94"/>
      <sheetName val="StartUp_95"/>
      <sheetName val="StartUp_96"/>
      <sheetName val="StartUp_97"/>
      <sheetName val="StartUp_98"/>
      <sheetName val="StartUp_99"/>
      <sheetName val="StartUp_100"/>
      <sheetName val="StartUp_101"/>
      <sheetName val="StartUp_102"/>
      <sheetName val="StartUp_103"/>
      <sheetName val="StartUp_104"/>
      <sheetName val="StartUp_105"/>
      <sheetName val="StartUp_106"/>
      <sheetName val="StartUp_107"/>
      <sheetName val="StartUp_108"/>
      <sheetName val="StartUp_109"/>
      <sheetName val="StartUp_110"/>
      <sheetName val="StartUp_111"/>
      <sheetName val="StartUp_112"/>
      <sheetName val="StartUp_113"/>
      <sheetName val="StartUp_114"/>
      <sheetName val="StartUp_115"/>
      <sheetName val="StartUp_116"/>
      <sheetName val="StartUp_117"/>
      <sheetName val="StartUp_118"/>
      <sheetName val="StartUp_119"/>
      <sheetName val="StartUp_120"/>
      <sheetName val="StartUp_121"/>
      <sheetName val="StartUp_122"/>
      <sheetName val="StartUp_123"/>
      <sheetName val="StartUp_124"/>
      <sheetName val="StartUp_125"/>
      <sheetName val="StartUp_126"/>
      <sheetName val="StartUp_127"/>
      <sheetName val="StartUp_128"/>
      <sheetName val="StartUp_129"/>
      <sheetName val="StartUp_130"/>
      <sheetName val="StartUp_131"/>
      <sheetName val="StartUp_132"/>
      <sheetName val="StartUp_133"/>
      <sheetName val="StartUp_134"/>
      <sheetName val="StartUp_135"/>
      <sheetName val="StartUp_136"/>
      <sheetName val="StartUp_137"/>
      <sheetName val="StartUp_138"/>
      <sheetName val="StartUp_139"/>
      <sheetName val="StartUp_140"/>
      <sheetName val="StartUp_141"/>
      <sheetName val="StartUp_142"/>
      <sheetName val="StartUp_143"/>
      <sheetName val="StartUp_144"/>
      <sheetName val="StartUp_145"/>
      <sheetName val="StartUp_146"/>
      <sheetName val="StartUp_147"/>
      <sheetName val="StartUp_148"/>
      <sheetName val="StartUp_149"/>
      <sheetName val="StartUp_150"/>
      <sheetName val="StartUp_151"/>
      <sheetName val="StartUp_152"/>
      <sheetName val="StartUp_153"/>
      <sheetName val="StartUp_154"/>
      <sheetName val="StartUp_155"/>
      <sheetName val="StartUp_156"/>
      <sheetName val="StartUp_157"/>
      <sheetName val="StartUp_158"/>
      <sheetName val="StartUp_159"/>
      <sheetName val="StartUp_160"/>
      <sheetName val="StartUp_161"/>
      <sheetName val="StartUp_162"/>
      <sheetName val="StartUp_163"/>
      <sheetName val="StartUp_164"/>
      <sheetName val="StartUp_165"/>
      <sheetName val="StartUp_166"/>
      <sheetName val="StartUp_167"/>
      <sheetName val="StartUp_168"/>
      <sheetName val="StartUp_169"/>
      <sheetName val="StartUp_170"/>
      <sheetName val="StartUp_171"/>
      <sheetName val="StartUp_172"/>
      <sheetName val="StartUp_173"/>
      <sheetName val="StartUp_174"/>
      <sheetName val="StartUp_175"/>
      <sheetName val="StartUp_176"/>
      <sheetName val="StartUp_177"/>
      <sheetName val="StartUp_178"/>
      <sheetName val="StartUp_179"/>
      <sheetName val="StartUp_180"/>
      <sheetName val="StartUp_181"/>
      <sheetName val="StartUp_182"/>
      <sheetName val="StartUp_183"/>
      <sheetName val="StartUp_184"/>
      <sheetName val="StartUp_185"/>
      <sheetName val="StartUp_186"/>
      <sheetName val="StartUp_187"/>
      <sheetName val="StartUp_188"/>
      <sheetName val="StartUp_189"/>
      <sheetName val="StartUp_190"/>
      <sheetName val="StartUp_191"/>
      <sheetName val="StartUp_192"/>
      <sheetName val="StartUp_193"/>
      <sheetName val="StartUp_194"/>
      <sheetName val="StartUp_195"/>
      <sheetName val="StartUp_196"/>
      <sheetName val="StartUp_197"/>
      <sheetName val="StartUp_198"/>
      <sheetName val="StartUp_199"/>
      <sheetName val="StartUp_200"/>
      <sheetName val="StartUp_201"/>
      <sheetName val="StartUp_202"/>
      <sheetName val="StartUp_203"/>
      <sheetName val="StartUp_204"/>
      <sheetName val="StartUp_205"/>
      <sheetName val="StartUp_206"/>
      <sheetName val="StartUp_207"/>
      <sheetName val="StartUp_208"/>
      <sheetName val="StartUp_209"/>
      <sheetName val="StartUp_210"/>
      <sheetName val="StartUp_211"/>
      <sheetName val="StartUp_212"/>
      <sheetName val="StartUp_213"/>
      <sheetName val="StartUp_214"/>
      <sheetName val="StartUp_215"/>
      <sheetName val="StartUp_216"/>
      <sheetName val="StartUp_217"/>
      <sheetName val="StartUp_218"/>
      <sheetName val="StartUp_219"/>
      <sheetName val="StartUp_220"/>
      <sheetName val="StartUp_221"/>
      <sheetName val="StartUp_222"/>
      <sheetName val="StartUp_223"/>
      <sheetName val="StartUp_224"/>
      <sheetName val="StartUp_225"/>
      <sheetName val="StartUp_226"/>
      <sheetName val="StartUp_227"/>
      <sheetName val="StartUp_228"/>
      <sheetName val="StartUp_229"/>
      <sheetName val="StartUp_230"/>
      <sheetName val="StartUp_231"/>
      <sheetName val="StartUp_232"/>
      <sheetName val="StartUp_233"/>
      <sheetName val="StartUp_234"/>
      <sheetName val="StartUp_235"/>
      <sheetName val="StartUp_236"/>
      <sheetName val="StartUp_237"/>
      <sheetName val="StartUp_238"/>
      <sheetName val="StartUp_239"/>
      <sheetName val="StartUp_240"/>
      <sheetName val="StartUp_241"/>
      <sheetName val="StartUp_242"/>
      <sheetName val="StartUp_243"/>
      <sheetName val="StartUp_244"/>
      <sheetName val="StartUp_245"/>
      <sheetName val="StartUp_246"/>
      <sheetName val="StartUp_247"/>
      <sheetName val="StartUp_248"/>
      <sheetName val="StartUp_249"/>
      <sheetName val="StartUp_250"/>
      <sheetName val="StartUp_251"/>
      <sheetName val="StartUp_252"/>
      <sheetName val="StartUp_253"/>
      <sheetName val="StartUp_254"/>
      <sheetName val="StartUp_255"/>
      <sheetName val="StartUp_256"/>
      <sheetName val="StartUp_257"/>
      <sheetName val="StartUp_258"/>
      <sheetName val="StartUp_259"/>
      <sheetName val="StartUp_260"/>
      <sheetName val="StartUp_261"/>
      <sheetName val="StartUp_262"/>
      <sheetName val="StartUp_263"/>
      <sheetName val="StartUp_264"/>
      <sheetName val="StartUp_265"/>
      <sheetName val="StartUp_266"/>
      <sheetName val="StartUp_267"/>
      <sheetName val="StartUp_268"/>
      <sheetName val="StartUp_269"/>
      <sheetName val="StartUp_270"/>
      <sheetName val="StartUp_271"/>
      <sheetName val="StartUp_272"/>
      <sheetName val="StartUp_273"/>
      <sheetName val="StartUp_274"/>
      <sheetName val="StartUp_275"/>
      <sheetName val="StartUp_276"/>
      <sheetName val="StartUp_277"/>
      <sheetName val="StartUp_278"/>
      <sheetName val="StartUp_279"/>
      <sheetName val="StartUp_280"/>
      <sheetName val="StartUp_281"/>
      <sheetName val="StartUp_282"/>
      <sheetName val="StartUp_283"/>
      <sheetName val="StartUp_284"/>
      <sheetName val="StartUp_285"/>
      <sheetName val="StartUp_286"/>
      <sheetName val="StartUp_287"/>
      <sheetName val="StartUp_288"/>
      <sheetName val="StartUp_289"/>
      <sheetName val="StartUp_290"/>
      <sheetName val="StartUp_291"/>
      <sheetName val="StartUp_292"/>
      <sheetName val="StartUp_293"/>
      <sheetName val="StartUp_294"/>
      <sheetName val="StartUp_295"/>
      <sheetName val="StartUp_296"/>
      <sheetName val="StartUp_297"/>
      <sheetName val="StartUp_298"/>
      <sheetName val="StartUp_299"/>
      <sheetName val="StartUp_300"/>
      <sheetName val="StartUp_301"/>
      <sheetName val="StartUp_302"/>
      <sheetName val="StartUp_303"/>
      <sheetName val="StartUp_304"/>
      <sheetName val="StartUp_305"/>
      <sheetName val="StartUp_306"/>
      <sheetName val="StartUp_307"/>
      <sheetName val="StartUp_308"/>
      <sheetName val="StartUp_309"/>
      <sheetName val="StartUp_310"/>
      <sheetName val="StartUp_311"/>
      <sheetName val="StartUp_312"/>
      <sheetName val="StartUp_313"/>
      <sheetName val="StartUp_314"/>
      <sheetName val="StartUp_315"/>
      <sheetName val="StartUp_316"/>
      <sheetName val="StartUp_317"/>
      <sheetName val="StartUp_318"/>
      <sheetName val="StartUp_319"/>
      <sheetName val="StartUp_320"/>
      <sheetName val="StartUp_321"/>
      <sheetName val="StartUp_322"/>
      <sheetName val="StartUp_323"/>
      <sheetName val="StartUp_324"/>
      <sheetName val="StartUp_325"/>
      <sheetName val="StartUp_326"/>
      <sheetName val="StartUp_327"/>
      <sheetName val="StartUp_328"/>
      <sheetName val="StartUp_329"/>
      <sheetName val="StartUp_330"/>
      <sheetName val="StartUp_331"/>
      <sheetName val="StartUp_332"/>
      <sheetName val="StartUp_333"/>
      <sheetName val="StartUp_334"/>
      <sheetName val="StartUp_335"/>
      <sheetName val="StartUp_336"/>
      <sheetName val="StartUp_337"/>
      <sheetName val="StartUp_338"/>
      <sheetName val="StartUp_339"/>
      <sheetName val="StartUp_340"/>
      <sheetName val="StartUp_341"/>
      <sheetName val="StartUp_342"/>
      <sheetName val="StartUp_343"/>
      <sheetName val="StartUp_344"/>
      <sheetName val="StartUp_345"/>
      <sheetName val="StartUp_346"/>
      <sheetName val="StartUp_347"/>
      <sheetName val="StartUp_348"/>
      <sheetName val="StartUp_349"/>
      <sheetName val="StartUp_350"/>
      <sheetName val="StartUp_351"/>
      <sheetName val="StartUp_352"/>
      <sheetName val="StartUp_353"/>
      <sheetName val="StartUp_354"/>
      <sheetName val="StartUp_355"/>
      <sheetName val="StartUp_356"/>
      <sheetName val="StartUp_357"/>
      <sheetName val="StartUp_358"/>
      <sheetName val="StartUp_359"/>
      <sheetName val="StartUp_360"/>
      <sheetName val="StartUp_361"/>
      <sheetName val="StartUp_362"/>
      <sheetName val="StartUp_363"/>
      <sheetName val="StartUp_364"/>
      <sheetName val="StartUp_365"/>
      <sheetName val="StartUp_366"/>
      <sheetName val="StartUp_367"/>
      <sheetName val="StartUp_368"/>
      <sheetName val="StartUp_369"/>
      <sheetName val="StartUp_370"/>
      <sheetName val="StartUp_371"/>
      <sheetName val="StartUp_372"/>
      <sheetName val="StartUp_373"/>
      <sheetName val="StartUp_374"/>
      <sheetName val="StartUp_375"/>
      <sheetName val="StartUp_376"/>
      <sheetName val="StartUp_377"/>
      <sheetName val="StartUp_378"/>
      <sheetName val="区划对应表"/>
      <sheetName val="四川-对账表"/>
      <sheetName val="核对表"/>
      <sheetName val="四川-对账表 (2)"/>
      <sheetName val="四月份月报"/>
      <sheetName val="C01-1"/>
      <sheetName val="总表"/>
      <sheetName val="1-1余额表"/>
      <sheetName val="2-11担保分级表"/>
      <sheetName val="2-7一般分级表"/>
      <sheetName val="2-1余额分级表"/>
      <sheetName val="2-5直接分级表"/>
      <sheetName val="2-9专项分级表"/>
      <sheetName val="透视"/>
      <sheetName val="Sheet1"/>
      <sheetName val="Sheet4"/>
      <sheetName val="基础数据"/>
      <sheetName val="市县名单"/>
      <sheetName val="有效性列表"/>
      <sheetName val="1-4余额表"/>
      <sheetName val="L24"/>
      <sheetName val="差异系数"/>
      <sheetName val="data"/>
      <sheetName val="P1012001"/>
      <sheetName val="公路里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代码对比表"/>
      <sheetName val="d"/>
      <sheetName val="data"/>
      <sheetName val="差异系数"/>
      <sheetName val="经费权重"/>
      <sheetName val="Total"/>
      <sheetName val="rkgm"/>
      <sheetName val="rkmj"/>
      <sheetName val="wdxs"/>
      <sheetName val="hbxs"/>
      <sheetName val="市县名单"/>
      <sheetName val="区划对应表"/>
      <sheetName val="有效性列表"/>
      <sheetName val="2009"/>
      <sheetName val="公路里程"/>
      <sheetName val="1-4余额表"/>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录入13"/>
      <sheetName val="录入14"/>
      <sheetName val="合计"/>
      <sheetName val="分县数据"/>
      <sheetName val="区划对应表"/>
      <sheetName val="经费权重"/>
      <sheetName val="基础数据"/>
      <sheetName val="有效性列表"/>
      <sheetName val="L24"/>
      <sheetName val="国家"/>
      <sheetName val="差异系数"/>
      <sheetName val="data"/>
      <sheetName val="公路里程"/>
      <sheetName val="1-4余额表"/>
      <sheetName val="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四月份月报"/>
      <sheetName val="分县数据"/>
      <sheetName val="经费权重"/>
      <sheetName val="市县名单"/>
      <sheetName val="区划对应表"/>
      <sheetName val="1-1余额表"/>
      <sheetName val="2-11担保分级表"/>
      <sheetName val="2-7一般分级表"/>
      <sheetName val="2-1余额分级表"/>
      <sheetName val="2-5直接分级表"/>
      <sheetName val="2-9专项分级表"/>
      <sheetName val="有效性列表"/>
      <sheetName val="国家"/>
      <sheetName val="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报说明"/>
      <sheetName val="表A 政府平台明细"/>
      <sheetName val="表B 保障性住房明细"/>
      <sheetName val="表C 汇总表"/>
      <sheetName val="表D 8月放款客户"/>
      <sheetName val="表E 修改备忘"/>
      <sheetName val="参数表"/>
      <sheetName val="基础编码"/>
      <sheetName val="Sheet1"/>
      <sheetName val="分县数据"/>
      <sheetName val="1-4余额表"/>
      <sheetName val="经费权重"/>
      <sheetName val="1-1余额表"/>
      <sheetName val="2-11担保分级表"/>
      <sheetName val="2-7一般分级表"/>
      <sheetName val="2-1余额分级表"/>
      <sheetName val="2-5直接分级表"/>
      <sheetName val="2-9专项分级表"/>
      <sheetName val="区划对应表"/>
      <sheetName val="中央"/>
      <sheetName val="有效性列表"/>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需要调整指标"/>
      <sheetName val="发文表数8296"/>
      <sheetName val="发文表数"/>
      <sheetName val="增长率"/>
      <sheetName val="总表"/>
      <sheetName val="标准收入"/>
      <sheetName val="标准支出"/>
      <sheetName val="转移支付系数"/>
      <sheetName val="困难程度系数"/>
      <sheetName val="奖励资金"/>
      <sheetName val="标准支出-对比"/>
      <sheetName val="特殊因素"/>
      <sheetName val="分省"/>
      <sheetName val="总人口人均"/>
      <sheetName val="分年分析"/>
      <sheetName val="2013总表"/>
      <sheetName val="2013收入"/>
      <sheetName val="2013支出"/>
      <sheetName val="少少数民族人口"/>
      <sheetName val="2012年平衡"/>
      <sheetName val="2012年补助"/>
      <sheetName val="2012年上解"/>
      <sheetName val="2012总表"/>
      <sheetName val="2012收入"/>
      <sheetName val="2012支出"/>
      <sheetName val="2010年平衡"/>
      <sheetName val="2010年补助"/>
      <sheetName val="2010年上解"/>
      <sheetName val="2011年平衡"/>
      <sheetName val="2011年补助"/>
      <sheetName val="2011年上解"/>
      <sheetName val="总表1"/>
      <sheetName val="标准支出 (2)"/>
      <sheetName val="2011年标准支出"/>
      <sheetName val="历年增长率"/>
      <sheetName val="困难程度系数 (2)"/>
      <sheetName val="1-1余额表"/>
      <sheetName val="2-11担保分级表"/>
      <sheetName val="2-7一般分级表"/>
      <sheetName val="2-1余额分级表"/>
      <sheetName val="2-5直接分级表"/>
      <sheetName val="2-9专项分级表"/>
      <sheetName val="2007"/>
      <sheetName val="C01-1"/>
      <sheetName val="基础数据"/>
      <sheetName val="参数表"/>
      <sheetName val="Sheet1"/>
      <sheetName val="P1012001"/>
      <sheetName val="分县数据"/>
      <sheetName val="区划对应表"/>
      <sheetName val="有效性列表"/>
      <sheetName val="经费权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tartUp"/>
      <sheetName val="区划对应表"/>
      <sheetName val="举借方式"/>
      <sheetName val="银行"/>
      <sheetName val="有效性列表"/>
      <sheetName val="00 目录"/>
      <sheetName val="封面"/>
      <sheetName val="公司债务项目情况表"/>
      <sheetName val="公司资产、在建项目情况表"/>
      <sheetName val="01个数"/>
      <sheetName val="02余额--汇总"/>
      <sheetName val="03来源--汇总"/>
      <sheetName val="04来源--省级"/>
      <sheetName val="05来源--市级"/>
      <sheetName val="06来源--县级"/>
      <sheetName val="07方式--汇总"/>
      <sheetName val="08方式--省级"/>
      <sheetName val="09方式--市级"/>
      <sheetName val="10方式--县级"/>
      <sheetName val="11资产负债--汇总"/>
      <sheetName val="12在建项目--汇总"/>
      <sheetName val="基础数据"/>
      <sheetName val="总表"/>
      <sheetName val="2007"/>
      <sheetName val="1-1余额表"/>
      <sheetName val="2-11担保分级表"/>
      <sheetName val="2-7一般分级表"/>
      <sheetName val="2-1余额分级表"/>
      <sheetName val="2-5直接分级表"/>
      <sheetName val="2-9专项分级表"/>
      <sheetName val="C01-1"/>
      <sheetName val="参数表"/>
      <sheetName val="P1012001"/>
      <sheetName val="Sheet1"/>
      <sheetName val="经费权重"/>
      <sheetName val="分县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区划对应表"/>
      <sheetName val="总表"/>
      <sheetName val="1-4余额表"/>
      <sheetName val="2007"/>
      <sheetName val="基础数据"/>
      <sheetName val="公路里程"/>
      <sheetName val="参数表"/>
      <sheetName val="分县数据"/>
      <sheetName val="经费权重"/>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 val="基础数据"/>
      <sheetName val="区划对应表"/>
      <sheetName val="1-1余额表"/>
      <sheetName val="2-11担保分级表"/>
      <sheetName val="2-7一般分级表"/>
      <sheetName val="2-1余额分级表"/>
      <sheetName val="2-5直接分级表"/>
      <sheetName val="2-9专项分级表"/>
      <sheetName val="差异系数"/>
      <sheetName val="data"/>
      <sheetName val="C01-1"/>
      <sheetName val="Sheet1"/>
      <sheetName val="分县数据"/>
      <sheetName val="经费权重"/>
      <sheetName val="参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代码对比表"/>
      <sheetName val="d"/>
      <sheetName val="data"/>
      <sheetName val="差异系数"/>
      <sheetName val="经费权重"/>
      <sheetName val="Total"/>
      <sheetName val="rkgm"/>
      <sheetName val="rkmj"/>
      <sheetName val="wdxs"/>
      <sheetName val="hbxs"/>
      <sheetName val="市县名单"/>
      <sheetName val="区划对应表"/>
      <sheetName val="有效性列表"/>
      <sheetName val="2009"/>
      <sheetName val="公路里程"/>
      <sheetName val="1-4余额表"/>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人民银行"/>
      <sheetName val="银监部门"/>
      <sheetName val="财政部门"/>
      <sheetName val="三方对账表"/>
      <sheetName val="三方对账表 (2)"/>
      <sheetName val="三方对账表 (3)"/>
      <sheetName val="Sheet1"/>
      <sheetName val="有效性列表"/>
      <sheetName val="区划对应表"/>
      <sheetName val="中央"/>
      <sheetName val="国家"/>
      <sheetName val="基础数据"/>
      <sheetName val="1-4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QL Results"/>
      <sheetName val="SQL Statement"/>
      <sheetName val="Sheet2"/>
      <sheetName val="本级"/>
      <sheetName val="Sheet4"/>
      <sheetName val="权责"/>
      <sheetName val="Sheet6"/>
      <sheetName val="23002"/>
      <sheetName val="Sheet8"/>
      <sheetName val="23003"/>
      <sheetName val="基础数据"/>
      <sheetName val="区划对应表"/>
      <sheetName val="1-4余额表"/>
      <sheetName val="1-1余额表"/>
      <sheetName val="2-11担保分级表"/>
      <sheetName val="2-7一般分级表"/>
      <sheetName val="2-1余额分级表"/>
      <sheetName val="2-5直接分级表"/>
      <sheetName val="2-9专项分级表"/>
      <sheetName val="2009"/>
      <sheetName val="P1012001"/>
      <sheetName val="市县名单"/>
      <sheetName val="基础编码"/>
      <sheetName val="分县数据"/>
      <sheetName val="2007"/>
      <sheetName val="C01-1"/>
      <sheetName val="参数表"/>
      <sheetName val="总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目录 "/>
      <sheetName val="表1.2018年"/>
      <sheetName val="表2.2019年总平衡"/>
      <sheetName val="表10全省公共预算收入"/>
      <sheetName val="表11全省公共预算支出"/>
      <sheetName val="表12 2018年全省基金收入表"/>
      <sheetName val="表13 2018年全省基金支出表"/>
      <sheetName val="表16 2019年全省基金收入表"/>
      <sheetName val="表17 2019年全省基金支出表"/>
      <sheetName val="表4.新增总表 (18)"/>
      <sheetName val="表1.2016年执行"/>
      <sheetName val="表2.2017年收支"/>
      <sheetName val="表3.收回"/>
      <sheetName val="表4.新增总表"/>
      <sheetName val="表5.新增明细"/>
      <sheetName val="表6.大额新增"/>
      <sheetName val="表7.重点投入"/>
      <sheetName val="表8.分部门控制数"/>
      <sheetName val="表9.中央提前"/>
      <sheetName val="表10.民生实事"/>
      <sheetName val="表11.全省收入"/>
      <sheetName val="表12.全省支出"/>
      <sheetName val="政府性基金表13"/>
      <sheetName val="14"/>
      <sheetName val="国资预算15"/>
      <sheetName val="16"/>
      <sheetName val="17"/>
      <sheetName val="18"/>
      <sheetName val="19"/>
      <sheetName val="20"/>
      <sheetName val="21"/>
      <sheetName val="22"/>
      <sheetName val="23"/>
      <sheetName val="24"/>
      <sheetName val="社保基金表25"/>
      <sheetName val="26"/>
      <sheetName val="27"/>
      <sheetName val="28"/>
      <sheetName val="29"/>
      <sheetName val="30"/>
      <sheetName val="31"/>
      <sheetName val="32"/>
      <sheetName val="33"/>
      <sheetName val="34"/>
      <sheetName val="35"/>
      <sheetName val="36"/>
      <sheetName val="37"/>
      <sheetName val="38"/>
      <sheetName val="39"/>
      <sheetName val="40"/>
      <sheetName val="表41"/>
      <sheetName val="1-4余额表"/>
      <sheetName val="基础编码"/>
      <sheetName val="市县名单"/>
      <sheetName val="P1012001"/>
      <sheetName val="1-1余额表"/>
      <sheetName val="2-11担保分级表"/>
      <sheetName val="2-7一般分级表"/>
      <sheetName val="2-1余额分级表"/>
      <sheetName val="2-5直接分级表"/>
      <sheetName val="2-9专项分级表"/>
      <sheetName val="区划对应表"/>
      <sheetName val="2009"/>
      <sheetName val="基础数据"/>
      <sheetName val="Sheet1"/>
      <sheetName val="四月份月报"/>
      <sheetName val="总表"/>
      <sheetName val="2007"/>
      <sheetName val="C01-1"/>
      <sheetName val="参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第1册封面"/>
      <sheetName val="目录 (全) (2)"/>
      <sheetName val="目录 (全) (3)"/>
      <sheetName val="空白页"/>
      <sheetName val="目录 (人大)"/>
      <sheetName val="目录 (全) (4)"/>
      <sheetName val="原目录"/>
      <sheetName val="目录"/>
      <sheetName val="表1"/>
      <sheetName val="表2"/>
      <sheetName val="表3"/>
      <sheetName val="表4"/>
      <sheetName val="表5"/>
      <sheetName val="人大表6"/>
      <sheetName val="表7"/>
      <sheetName val="表8"/>
      <sheetName val="表9"/>
      <sheetName val="表10"/>
      <sheetName val="表11"/>
      <sheetName val="表12"/>
      <sheetName val="表13"/>
      <sheetName val="2018年表14"/>
      <sheetName val="2018年表15（新增）"/>
      <sheetName val="表14（原16）"/>
      <sheetName val="表15（原表17）"/>
      <sheetName val="表16(原表18）"/>
      <sheetName val="表17（原表15）"/>
      <sheetName val="表18 -1"/>
      <sheetName val="表18 -1 (2)"/>
      <sheetName val="表18 -1 (3)"/>
      <sheetName val="表17（原19）"/>
      <sheetName val="2018年表20"/>
      <sheetName val="表18（原21）"/>
      <sheetName val="基金表21（原24）"/>
      <sheetName val="表22（原25）"/>
      <sheetName val="表23(原26 ）"/>
      <sheetName val="表24(原27 ）"/>
      <sheetName val="表25（原28 ）"/>
      <sheetName val="表26（原29 ）"/>
      <sheetName val="27（原30）"/>
      <sheetName val="28（原31）"/>
      <sheetName val="29(原32）"/>
      <sheetName val="30(原表34）"/>
      <sheetName val="31（原表35）"/>
      <sheetName val="表39-1"/>
      <sheetName val="表39-1 (2)"/>
      <sheetName val="表39-1 (3)"/>
      <sheetName val="22"/>
      <sheetName val="23"/>
      <sheetName val="国资33 "/>
      <sheetName val="国资34"/>
      <sheetName val="国资35"/>
      <sheetName val="国资36"/>
      <sheetName val="国资37"/>
      <sheetName val="国资38"/>
      <sheetName val="国资39"/>
      <sheetName val="国资40"/>
      <sheetName val="国资41"/>
      <sheetName val="国资42"/>
      <sheetName val="国资43"/>
      <sheetName val="国资44"/>
      <sheetName val="国资45"/>
      <sheetName val="国资46"/>
      <sheetName val="社保47"/>
      <sheetName val="社保48"/>
      <sheetName val="社保49"/>
      <sheetName val="社保50"/>
      <sheetName val="社保51"/>
      <sheetName val="社保52"/>
      <sheetName val="社保53"/>
      <sheetName val="社保54"/>
      <sheetName val="社保55"/>
      <sheetName val="社保56"/>
      <sheetName val="社保57"/>
      <sheetName val="社保58"/>
      <sheetName val="社保59"/>
      <sheetName val="社保60"/>
      <sheetName val="社保61-1"/>
      <sheetName val="社保61-2"/>
      <sheetName val="表78（专项）"/>
      <sheetName val="表79（计划）"/>
      <sheetName val="债务63"/>
      <sheetName val="债务64"/>
      <sheetName val="债务65"/>
      <sheetName val="债务66"/>
      <sheetName val="债务67"/>
      <sheetName val="债务68"/>
      <sheetName val="债务69"/>
      <sheetName val="债务70"/>
      <sheetName val="71"/>
      <sheetName val="72"/>
      <sheetName val="73"/>
      <sheetName val="74"/>
      <sheetName val="提前介入78（原79）"/>
      <sheetName val="底线民生79（80）"/>
      <sheetName val="民生实事80"/>
      <sheetName val="0121改为不报.表82"/>
      <sheetName val="Sheet6"/>
      <sheetName val="表20（原18）"/>
      <sheetName val="表21（原19）"/>
      <sheetName val="表22(原20）"/>
      <sheetName val="1-1余额表"/>
      <sheetName val="2-11担保分级表"/>
      <sheetName val="2-7一般分级表"/>
      <sheetName val="2-1余额分级表"/>
      <sheetName val="2-5直接分级表"/>
      <sheetName val="2-9专项分级表"/>
      <sheetName val="P1012001"/>
      <sheetName val="Sheet5"/>
      <sheetName val="1-4余额表"/>
      <sheetName val="区划对应表"/>
      <sheetName val="基础数据"/>
      <sheetName val="参数表"/>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参数表"/>
      <sheetName val="Sheet1"/>
      <sheetName val="_x005f_x0000__x005f_x0000__x005f_x0000__x005f_x0000__x0"/>
      <sheetName val="1-1余额表"/>
      <sheetName val="2-11担保分级表"/>
      <sheetName val="2-7一般分级表"/>
      <sheetName val="2-1余额分级表"/>
      <sheetName val="2-5直接分级表"/>
      <sheetName val="2-9专项分级表"/>
      <sheetName val="_x005f_x005f_x005f_x0000__x005f_x005f_x005f_x0000__x005"/>
      <sheetName val="分县数据"/>
      <sheetName val="经费权重"/>
      <sheetName val="区划对应表"/>
      <sheetName val="20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QL Results"/>
      <sheetName val="SQL Statement"/>
      <sheetName val="投入"/>
      <sheetName val="1-4余额表"/>
      <sheetName val="P1012001"/>
      <sheetName val="1-1余额表"/>
      <sheetName val="2-11担保分级表"/>
      <sheetName val="2-7一般分级表"/>
      <sheetName val="2-1余额分级表"/>
      <sheetName val="2-5直接分级表"/>
      <sheetName val="2-9专项分级表"/>
      <sheetName val="市县名单"/>
      <sheetName val="基础编码"/>
      <sheetName val="区划对应表"/>
      <sheetName val="基础数据"/>
      <sheetName val="四月份月报"/>
      <sheetName val="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目录"/>
      <sheetName val="表1.2021年总平衡"/>
      <sheetName val="表2.2021年总平衡"/>
      <sheetName val="表4.新增总表 (18)"/>
      <sheetName val="表3.重点投入"/>
      <sheetName val="表4.安排项目"/>
      <sheetName val="表5.减少项目"/>
      <sheetName val="表6-1.专项资金"/>
      <sheetName val="表6-2结构表"/>
      <sheetName val="表7.政府表-中央21"/>
      <sheetName val="表8.全省公共预算收入 (3)"/>
      <sheetName val="表9.全省公共预算支出 (3)"/>
      <sheetName val="表10-全省基金收入 (2)"/>
      <sheetName val="表11-全省基金支出 (2)"/>
      <sheetName val="！表12-2021年省级基金收入-再更新"/>
      <sheetName val="！表13-2021年省级基金支出-再更新"/>
      <sheetName val="表14-2022年省级基金收支平衡"/>
      <sheetName val="表15-2022年省级基金支出"/>
      <sheetName val="表16-20全省国资收入"/>
      <sheetName val="表17-全省国资支出"/>
      <sheetName val="表18-省级国资收支总表"/>
      <sheetName val="表19-省级国资收入（企业）"/>
      <sheetName val="表20-省级国资支出"/>
      <sheetName val="表22-22全省国资收入"/>
      <sheetName val="表23-全省国资支出"/>
      <sheetName val="表21-省级国资收支总表"/>
      <sheetName val="表24-省级国资收入（科目）"/>
      <sheetName val="表25-省级国资收入（企业）"/>
      <sheetName val="表26-省级国资支出（项目）"/>
      <sheetName val="表27-省级国资补充"/>
      <sheetName val="表28-社保"/>
      <sheetName val="表29-社保"/>
      <sheetName val="表30-社保51. (2)"/>
      <sheetName val="表31-社保52. (2)"/>
      <sheetName val="表32-社保53. (2)"/>
      <sheetName val="表33-社保54 (2)"/>
      <sheetName val="表34-社保55. (2)"/>
      <sheetName val="表35-社保56. (2)"/>
      <sheetName val="表36-社保57. (2)"/>
      <sheetName val="表37-社保58. (4)"/>
      <sheetName val="表38-社保59. (2)"/>
      <sheetName val="表39-社保60. (2)"/>
      <sheetName val="表40-社保61 (2)"/>
      <sheetName val="表41-社保62. (2)"/>
      <sheetName val="表42-1"/>
      <sheetName val="表42-2"/>
      <sheetName val="表43"/>
      <sheetName val="表1.2016年执行"/>
      <sheetName val="表2.2017年收支"/>
      <sheetName val="表3.收回"/>
      <sheetName val="表4.新增总表"/>
      <sheetName val="表5.新增明细"/>
      <sheetName val="表6.大额新增"/>
      <sheetName val="表7.重点投入"/>
      <sheetName val="表8.分部门控制数"/>
      <sheetName val="表9.中央提前"/>
      <sheetName val="表10.民生实事"/>
      <sheetName val="表11.全省收入"/>
      <sheetName val="表12.全省支出"/>
      <sheetName val="政府性基金表13"/>
      <sheetName val="14"/>
      <sheetName val="国资预算15"/>
      <sheetName val="16"/>
      <sheetName val="17"/>
      <sheetName val="18"/>
      <sheetName val="19"/>
      <sheetName val="20"/>
      <sheetName val="21"/>
      <sheetName val="22"/>
      <sheetName val="23"/>
      <sheetName val="24"/>
      <sheetName val="社保基金表25"/>
      <sheetName val="26"/>
      <sheetName val="27"/>
      <sheetName val="28"/>
      <sheetName val="29"/>
      <sheetName val="30"/>
      <sheetName val="31"/>
      <sheetName val="32"/>
      <sheetName val="33"/>
      <sheetName val="34"/>
      <sheetName val="35"/>
      <sheetName val="36"/>
      <sheetName val="37"/>
      <sheetName val="38"/>
      <sheetName val="39"/>
      <sheetName val="40"/>
      <sheetName val="表41"/>
      <sheetName val="1-4余额表"/>
      <sheetName val="区划对应表"/>
      <sheetName val="P1012001"/>
      <sheetName val="1-1余额表"/>
      <sheetName val="2-11担保分级表"/>
      <sheetName val="2-7一般分级表"/>
      <sheetName val="2-1余额分级表"/>
      <sheetName val="2-5直接分级表"/>
      <sheetName val="2-9专项分级表"/>
      <sheetName val="人民银行"/>
      <sheetName val="基础数据"/>
      <sheetName val="四月份月报"/>
      <sheetName val="基础编码"/>
      <sheetName val="市县名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表12-2021年省级基金收入-再更新"/>
      <sheetName val="1-4余额表"/>
      <sheetName val="单位信息录入表"/>
      <sheetName val="人员信息录入表"/>
      <sheetName val="基础编码"/>
      <sheetName val="四月份月报"/>
      <sheetName val="基础数据"/>
      <sheetName val="区划对应表"/>
      <sheetName val="差异系数"/>
      <sheetName val="data"/>
      <sheetName val="国家"/>
      <sheetName val="1-1余额表"/>
      <sheetName val="2-11担保分级表"/>
      <sheetName val="2-7一般分级表"/>
      <sheetName val="2-1余额分级表"/>
      <sheetName val="2-5直接分级表"/>
      <sheetName val="2-9专项分级表"/>
      <sheetName val="C01-1"/>
      <sheetName val="Sheet1"/>
      <sheetName val="分县数据"/>
      <sheetName val="经费权重"/>
      <sheetName val="参数表"/>
      <sheetName val="P1012001"/>
      <sheetName val="人民银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第1册封面"/>
      <sheetName val="目录 (全) (2)"/>
      <sheetName val="目录 (全) (3)"/>
      <sheetName val="目录 (人大)"/>
      <sheetName val="目录 (全) (4)"/>
      <sheetName val="原目录"/>
      <sheetName val="2018年表14"/>
      <sheetName val="2018年表15（新增）"/>
      <sheetName val="表17（原表15）"/>
      <sheetName val="表18 -1"/>
      <sheetName val="表18 -1 (2)"/>
      <sheetName val="表18 -1 (3)"/>
      <sheetName val="2018年表20"/>
      <sheetName val="国资33 "/>
      <sheetName val="表39-1"/>
      <sheetName val="表39-1 (2)"/>
      <sheetName val="表39-1 (3)"/>
      <sheetName val="国资34"/>
      <sheetName val="国资35"/>
      <sheetName val="国资36"/>
      <sheetName val="国资37"/>
      <sheetName val="国资38"/>
      <sheetName val="国资39"/>
      <sheetName val="国资40"/>
      <sheetName val="国资41"/>
      <sheetName val="国资42"/>
      <sheetName val="国资43"/>
      <sheetName val="国资44"/>
      <sheetName val="国资45"/>
      <sheetName val="国资46"/>
      <sheetName val="22"/>
      <sheetName val="23"/>
      <sheetName val="表78（专项）"/>
      <sheetName val="表79（计划）"/>
      <sheetName val="提前介入78（原79）"/>
      <sheetName val="0121改为不报.表82"/>
      <sheetName val="Sheet6"/>
      <sheetName val="表20（原18）"/>
      <sheetName val="表21（原19）"/>
      <sheetName val="表22(原20）"/>
      <sheetName val="1-1余额表"/>
      <sheetName val="2-11担保分级表"/>
      <sheetName val="2-7一般分级表"/>
      <sheetName val="2-1余额分级表"/>
      <sheetName val="2-5直接分级表"/>
      <sheetName val="2-9专项分级表"/>
      <sheetName val="1-4余额表"/>
      <sheetName val="2007"/>
      <sheetName val="四月份月报"/>
      <sheetName val="区划对应表"/>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填报说明"/>
      <sheetName val="表A 政府平台明细"/>
      <sheetName val="表B 保障性住房明细"/>
      <sheetName val="表C 汇总表"/>
      <sheetName val="表D 8月放款客户"/>
      <sheetName val="表E 修改备忘"/>
      <sheetName val="参数表"/>
      <sheetName val="基础编码"/>
      <sheetName val="Sheet1"/>
      <sheetName val="分县数据"/>
      <sheetName val="1-4余额表"/>
      <sheetName val="中央"/>
      <sheetName val="经费权重"/>
      <sheetName val="1-1余额表"/>
      <sheetName val="2-11担保分级表"/>
      <sheetName val="2-7一般分级表"/>
      <sheetName val="2-1余额分级表"/>
      <sheetName val="2-5直接分级表"/>
      <sheetName val="2-9专项分级表"/>
      <sheetName val="区划对应表"/>
      <sheetName val="有效性列表"/>
      <sheetName val="L24"/>
      <sheetName val="2007"/>
      <sheetName val="基础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参数表"/>
      <sheetName val="Sheet1"/>
      <sheetName val="_x005f_x0000__x005f_x0000__x005f_x0000__x005f_x0000__x0"/>
      <sheetName val="1-1余额表"/>
      <sheetName val="2-11担保分级表"/>
      <sheetName val="2-7一般分级表"/>
      <sheetName val="2-1余额分级表"/>
      <sheetName val="2-5直接分级表"/>
      <sheetName val="2-9专项分级表"/>
      <sheetName val="_x005f_x005f_x005f_x0000__x005f_x005f_x005f_x0000__x005"/>
      <sheetName val="分县数据"/>
      <sheetName val="经费权重"/>
      <sheetName val="区划对应表"/>
      <sheetName val="中央"/>
      <sheetName val="有效性列表"/>
      <sheetName val="基础数据"/>
      <sheetName val="基础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基础数据"/>
      <sheetName val="1-4余额表"/>
      <sheetName val="有效性列表"/>
      <sheetName val="2009"/>
      <sheetName val="2007"/>
      <sheetName val="Sheet1"/>
      <sheetName val="分县数据"/>
      <sheetName val=""/>
      <sheetName val="各年度收费、罚没、专项收入.xls_Sheet3"/>
      <sheetName val="表二"/>
      <sheetName val="表五"/>
      <sheetName val="2012.2.2 (整合)"/>
      <sheetName val="2012.2.2"/>
      <sheetName val="全市结转"/>
      <sheetName val="提前告知数"/>
      <sheetName val="总人口"/>
      <sheetName val="省本级收入预计"/>
      <sheetName val="XL4Poppy"/>
      <sheetName val="DDETABLE "/>
      <sheetName val="#REF"/>
      <sheetName val="经费权重"/>
      <sheetName val="人民银行"/>
      <sheetName val="中央"/>
      <sheetName val="国家"/>
      <sheetName val="PKx"/>
      <sheetName val="投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更新记录"/>
      <sheetName val="封面"/>
      <sheetName val="目录 (2)"/>
      <sheetName val="目录"/>
      <sheetName val="表1全公收"/>
      <sheetName val="表2全公支"/>
      <sheetName val="表3省公执"/>
      <sheetName val="表3省级公共22年"/>
      <sheetName val="表4收入执行"/>
      <sheetName val="表5支出"/>
      <sheetName val="表6省级公共23年"/>
      <sheetName val="表4省公预"/>
      <sheetName val="表5提前下达"/>
      <sheetName val="表7专项"/>
      <sheetName val="表8省公项目"/>
      <sheetName val="表9全基收"/>
      <sheetName val="表10"/>
      <sheetName val="表11省级收入"/>
      <sheetName val="表12省级支出"/>
      <sheetName val="表13预算"/>
      <sheetName val="表14"/>
      <sheetName val="表14-国资全省优化"/>
      <sheetName val="表14 (2)"/>
      <sheetName val="表15-优化"/>
      <sheetName val="表15 (2)"/>
      <sheetName val="表17国资省级优化"/>
      <sheetName val="表16 (2)"/>
      <sheetName val="表18国资收入优化"/>
      <sheetName val="表17 (2)"/>
      <sheetName val="表19"/>
      <sheetName val="表19 (2)"/>
      <sheetName val="表20 (2)"/>
      <sheetName val="表21(2)"/>
      <sheetName val="表22 (2)"/>
      <sheetName val="表24 (2)"/>
      <sheetName val="表25("/>
      <sheetName val="表26（"/>
      <sheetName val="表27（"/>
      <sheetName val="表28（"/>
      <sheetName val="表29（"/>
      <sheetName val="表30（"/>
      <sheetName val="表31（"/>
      <sheetName val="表32（"/>
      <sheetName val="表33-1"/>
      <sheetName val="表33-2 "/>
      <sheetName val="表34-1("/>
      <sheetName val="表34-2("/>
      <sheetName val="表35-1( "/>
      <sheetName val="表35-2("/>
      <sheetName val="表36（"/>
      <sheetName val="1执行总表（全省）"/>
      <sheetName val="2007"/>
      <sheetName val="总表"/>
      <sheetName val="P1012001"/>
      <sheetName val="四月份月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StartUp"/>
      <sheetName val="StartUp_2"/>
      <sheetName val="StartUp_3"/>
      <sheetName val="StartUp_4"/>
      <sheetName val="StartUp_5"/>
      <sheetName val="StartUp_6"/>
      <sheetName val="StartUp_7"/>
      <sheetName val="StartUp_8"/>
      <sheetName val="StartUp_9"/>
      <sheetName val="StartUp_10"/>
      <sheetName val="StartUp_11"/>
      <sheetName val="StartUp_12"/>
      <sheetName val="债券分配统计（未调整前）"/>
      <sheetName val="分配计算表（非扩权县）"/>
      <sheetName val="分配计算表（扩权县）"/>
      <sheetName val="基础数据汇总表"/>
      <sheetName val="基1项目需求"/>
      <sheetName val="基2举债空间"/>
      <sheetName val="需财政资金偿还债务"/>
      <sheetName val="债务逾期表"/>
      <sheetName val="2010年财力表"/>
      <sheetName val="04-09可用财力"/>
      <sheetName val="融资平台投资需求"/>
      <sheetName val="公路里程"/>
      <sheetName val="分县数据"/>
      <sheetName val="1-4余额表"/>
      <sheetName val="P1012001"/>
      <sheetName val="参数表"/>
      <sheetName val="中央"/>
      <sheetName val="国家"/>
      <sheetName val="人民银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代码对比表"/>
      <sheetName val="d"/>
      <sheetName val="data"/>
      <sheetName val="差异系数"/>
      <sheetName val="经费权重"/>
      <sheetName val="Total"/>
      <sheetName val="rkgm"/>
      <sheetName val="rkmj"/>
      <sheetName val="wdxs"/>
      <sheetName val="hbxs"/>
      <sheetName val="Sheet1"/>
      <sheetName val="公路里程"/>
      <sheetName val="1-4余额表"/>
      <sheetName val="C01-1"/>
      <sheetName val="P1012001"/>
      <sheetName val="1-1余额表"/>
      <sheetName val="2-11担保分级表"/>
      <sheetName val="2-7一般分级表"/>
      <sheetName val="2-1余额分级表"/>
      <sheetName val="2-5直接分级表"/>
      <sheetName val="2-9专项分级表"/>
      <sheetName val="人民银行"/>
      <sheetName val="中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市县名单"/>
      <sheetName val="6部门8项"/>
      <sheetName val="7部门9项新"/>
      <sheetName val="投入"/>
      <sheetName val="区划对应表"/>
      <sheetName val="中央"/>
      <sheetName val="国家"/>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4"/>
      <sheetName val="Sheet5"/>
      <sheetName val="Sheet1"/>
      <sheetName val="Sheet2"/>
      <sheetName val="Sheet3"/>
      <sheetName val="Sheet7"/>
      <sheetName val="Sheet6"/>
      <sheetName val="区划对应表"/>
      <sheetName val="1-1余额表"/>
      <sheetName val="2-11担保分级表"/>
      <sheetName val="2-7一般分级表"/>
      <sheetName val="2-1余额分级表"/>
      <sheetName val="2-5直接分级表"/>
      <sheetName val="2-9专项分级表"/>
      <sheetName val="1-4余额表"/>
      <sheetName val="P1012001"/>
      <sheetName val="基础数据"/>
      <sheetName val="四月份月报"/>
      <sheetName val="经费权重"/>
      <sheetName val="基础编码"/>
      <sheetName val="总表"/>
      <sheetName val="C01-1"/>
      <sheetName val="参数表"/>
      <sheetName val="2007"/>
      <sheetName val="1执行总表（全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2007"/>
      <sheetName val="2008"/>
      <sheetName val="第6行"/>
      <sheetName val="动态分析报表"/>
      <sheetName val="1-4余额表"/>
      <sheetName val="C01-1"/>
      <sheetName val="参数表"/>
      <sheetName val="区划对应表"/>
      <sheetName val="Sheet1"/>
      <sheetName val="1-1余额表"/>
      <sheetName val="2-11担保分级表"/>
      <sheetName val="2-7一般分级表"/>
      <sheetName val="2-1余额分级表"/>
      <sheetName val="2-5直接分级表"/>
      <sheetName val="2-9专项分级表"/>
      <sheetName val="分县数据"/>
      <sheetName val="人民银行"/>
      <sheetName val="经费权重"/>
      <sheetName val="有效性列表"/>
      <sheetName val="2009"/>
      <sheetName val="差异系数"/>
      <sheetName val="data"/>
      <sheetName val="公路里程"/>
      <sheetName val="P1012001"/>
      <sheetName val="投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L24"/>
      <sheetName val="08村级"/>
      <sheetName val="C01-1"/>
      <sheetName val="2009"/>
      <sheetName val="差异系数"/>
      <sheetName val="data"/>
      <sheetName val="总表"/>
      <sheetName val="公路里程"/>
      <sheetName val="1-4余额表"/>
      <sheetName val="P1012001"/>
      <sheetName val="1执行总表（全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P96"/>
  <sheetViews>
    <sheetView zoomScale="90" zoomScaleNormal="90" topLeftCell="A2" workbookViewId="0">
      <selection activeCell="F21" sqref="F21"/>
    </sheetView>
  </sheetViews>
  <sheetFormatPr defaultColWidth="9" defaultRowHeight="14.25"/>
  <cols>
    <col min="1" max="1" width="2.2" customWidth="true"/>
    <col min="2" max="2" width="4.1" customWidth="true"/>
    <col min="3" max="3" width="56.6" customWidth="true"/>
    <col min="4" max="4" width="4.4" customWidth="true"/>
    <col min="5" max="5" width="4.1" customWidth="true"/>
    <col min="6" max="6" width="46.4" customWidth="true"/>
    <col min="7" max="7" width="4.2" customWidth="true"/>
    <col min="8" max="8" width="4.1" customWidth="true"/>
    <col min="9" max="9" width="50.5" customWidth="true"/>
    <col min="10" max="11" width="4.1" customWidth="true"/>
    <col min="12" max="12" width="46.4" customWidth="true"/>
    <col min="13" max="13" width="5.5" customWidth="true"/>
    <col min="14" max="14" width="4.5" customWidth="true"/>
    <col min="15" max="15" width="5.5" customWidth="true"/>
  </cols>
  <sheetData>
    <row r="1" ht="5.1" customHeight="true"/>
    <row r="2" ht="14.1" customHeight="true" spans="2:12">
      <c r="B2" s="528" t="s">
        <v>0</v>
      </c>
      <c r="C2" s="529"/>
      <c r="D2" s="530"/>
      <c r="E2" s="528" t="s">
        <v>1</v>
      </c>
      <c r="F2" s="529"/>
      <c r="H2" s="528" t="s">
        <v>2</v>
      </c>
      <c r="I2" s="529"/>
      <c r="K2" s="528" t="s">
        <v>3</v>
      </c>
      <c r="L2" s="529"/>
    </row>
    <row r="3" ht="15" spans="2:12">
      <c r="B3" s="531" t="s">
        <v>4</v>
      </c>
      <c r="C3" s="530"/>
      <c r="D3" s="532"/>
      <c r="E3" s="531" t="s">
        <v>5</v>
      </c>
      <c r="F3" s="530"/>
      <c r="H3" s="531" t="s">
        <v>6</v>
      </c>
      <c r="I3" s="530"/>
      <c r="K3" s="533" t="s">
        <v>7</v>
      </c>
      <c r="L3" s="530"/>
    </row>
    <row r="4" spans="2:13">
      <c r="B4" s="533" t="s">
        <v>8</v>
      </c>
      <c r="C4" s="530"/>
      <c r="D4" s="532"/>
      <c r="E4" s="533" t="s">
        <v>8</v>
      </c>
      <c r="F4" s="530"/>
      <c r="H4" s="533" t="s">
        <v>8</v>
      </c>
      <c r="I4" s="530"/>
      <c r="K4" s="533" t="s">
        <v>7</v>
      </c>
      <c r="L4" s="530"/>
      <c r="M4" s="544"/>
    </row>
    <row r="5" spans="2:13">
      <c r="B5" s="534" t="s">
        <v>9</v>
      </c>
      <c r="C5" s="530" t="s">
        <v>10</v>
      </c>
      <c r="D5" s="532" t="s">
        <v>11</v>
      </c>
      <c r="E5" s="538">
        <v>23</v>
      </c>
      <c r="F5" s="530" t="s">
        <v>12</v>
      </c>
      <c r="G5" s="535" t="s">
        <v>13</v>
      </c>
      <c r="H5" s="538">
        <v>35</v>
      </c>
      <c r="I5" s="530" t="s">
        <v>14</v>
      </c>
      <c r="J5" s="544" t="s">
        <v>15</v>
      </c>
      <c r="K5" s="538">
        <v>49</v>
      </c>
      <c r="L5" s="546" t="s">
        <v>16</v>
      </c>
      <c r="M5" s="535" t="s">
        <v>17</v>
      </c>
    </row>
    <row r="6" spans="2:13">
      <c r="B6" s="534" t="s">
        <v>18</v>
      </c>
      <c r="C6" s="530" t="s">
        <v>19</v>
      </c>
      <c r="D6" s="532" t="s">
        <v>20</v>
      </c>
      <c r="E6" s="538">
        <v>24</v>
      </c>
      <c r="F6" s="530" t="s">
        <v>21</v>
      </c>
      <c r="G6" s="535" t="s">
        <v>22</v>
      </c>
      <c r="H6" s="538">
        <v>36</v>
      </c>
      <c r="I6" s="530" t="s">
        <v>23</v>
      </c>
      <c r="J6" s="544" t="s">
        <v>24</v>
      </c>
      <c r="K6" s="538">
        <v>50</v>
      </c>
      <c r="L6" s="546" t="s">
        <v>25</v>
      </c>
      <c r="M6" s="535" t="s">
        <v>26</v>
      </c>
    </row>
    <row r="7" spans="2:13">
      <c r="B7" s="534" t="s">
        <v>27</v>
      </c>
      <c r="C7" s="530" t="s">
        <v>28</v>
      </c>
      <c r="D7" s="532" t="s">
        <v>29</v>
      </c>
      <c r="E7" s="533" t="s">
        <v>30</v>
      </c>
      <c r="F7" s="530"/>
      <c r="G7" s="535"/>
      <c r="H7" s="533" t="s">
        <v>30</v>
      </c>
      <c r="I7" s="530"/>
      <c r="J7" s="535"/>
      <c r="K7" s="538">
        <v>51</v>
      </c>
      <c r="L7" s="546" t="s">
        <v>31</v>
      </c>
      <c r="M7" s="535" t="s">
        <v>32</v>
      </c>
    </row>
    <row r="8" spans="2:13">
      <c r="B8" s="534" t="s">
        <v>33</v>
      </c>
      <c r="C8" s="530" t="s">
        <v>34</v>
      </c>
      <c r="D8" s="535" t="s">
        <v>35</v>
      </c>
      <c r="E8" s="538">
        <v>25</v>
      </c>
      <c r="F8" s="530" t="s">
        <v>36</v>
      </c>
      <c r="G8" s="535" t="s">
        <v>37</v>
      </c>
      <c r="H8" s="538">
        <v>37</v>
      </c>
      <c r="I8" s="530" t="s">
        <v>38</v>
      </c>
      <c r="J8" s="535" t="s">
        <v>39</v>
      </c>
      <c r="K8" s="538">
        <v>52</v>
      </c>
      <c r="L8" s="546" t="s">
        <v>40</v>
      </c>
      <c r="M8" s="535" t="s">
        <v>41</v>
      </c>
    </row>
    <row r="9" spans="2:13">
      <c r="B9" s="533" t="s">
        <v>30</v>
      </c>
      <c r="C9" s="530"/>
      <c r="D9" s="535"/>
      <c r="E9" s="538">
        <v>26</v>
      </c>
      <c r="F9" s="530" t="s">
        <v>42</v>
      </c>
      <c r="G9" s="535" t="s">
        <v>43</v>
      </c>
      <c r="H9" s="538">
        <v>38</v>
      </c>
      <c r="I9" s="530" t="s">
        <v>44</v>
      </c>
      <c r="J9" s="535" t="s">
        <v>45</v>
      </c>
      <c r="K9" s="533" t="s">
        <v>46</v>
      </c>
      <c r="L9" s="546"/>
      <c r="M9" s="535"/>
    </row>
    <row r="10" spans="2:13">
      <c r="B10" s="534" t="s">
        <v>47</v>
      </c>
      <c r="C10" s="530" t="s">
        <v>48</v>
      </c>
      <c r="D10" s="532" t="s">
        <v>49</v>
      </c>
      <c r="E10" s="538">
        <v>27</v>
      </c>
      <c r="F10" s="530" t="s">
        <v>50</v>
      </c>
      <c r="G10" s="535" t="s">
        <v>51</v>
      </c>
      <c r="H10" s="538">
        <v>39</v>
      </c>
      <c r="I10" s="530" t="s">
        <v>52</v>
      </c>
      <c r="J10" s="544" t="s">
        <v>53</v>
      </c>
      <c r="K10" s="538">
        <v>53</v>
      </c>
      <c r="L10" s="546" t="s">
        <v>54</v>
      </c>
      <c r="M10" s="535" t="s">
        <v>55</v>
      </c>
    </row>
    <row r="11" ht="15" spans="2:13">
      <c r="B11" s="534" t="s">
        <v>56</v>
      </c>
      <c r="C11" s="530" t="s">
        <v>57</v>
      </c>
      <c r="D11" s="532" t="s">
        <v>58</v>
      </c>
      <c r="E11" s="531" t="s">
        <v>59</v>
      </c>
      <c r="F11" s="530"/>
      <c r="G11" s="535"/>
      <c r="H11" s="531" t="s">
        <v>60</v>
      </c>
      <c r="I11" s="530"/>
      <c r="J11" s="535"/>
      <c r="K11" s="538">
        <v>54</v>
      </c>
      <c r="L11" s="546" t="s">
        <v>61</v>
      </c>
      <c r="M11" s="535" t="s">
        <v>62</v>
      </c>
    </row>
    <row r="12" spans="2:13">
      <c r="B12" s="536"/>
      <c r="C12" s="530" t="s">
        <v>63</v>
      </c>
      <c r="D12" s="532"/>
      <c r="E12" s="533" t="s">
        <v>64</v>
      </c>
      <c r="F12" s="530"/>
      <c r="G12" s="535"/>
      <c r="H12" s="533" t="s">
        <v>64</v>
      </c>
      <c r="I12" s="530"/>
      <c r="J12" s="535"/>
      <c r="K12" s="538">
        <v>55</v>
      </c>
      <c r="L12" s="546" t="s">
        <v>65</v>
      </c>
      <c r="M12" s="535" t="s">
        <v>66</v>
      </c>
    </row>
    <row r="13" spans="2:13">
      <c r="B13" s="534" t="s">
        <v>67</v>
      </c>
      <c r="C13" s="530" t="s">
        <v>68</v>
      </c>
      <c r="D13" s="532" t="s">
        <v>69</v>
      </c>
      <c r="E13" s="538">
        <v>28</v>
      </c>
      <c r="F13" s="530" t="s">
        <v>70</v>
      </c>
      <c r="G13" s="544" t="s">
        <v>71</v>
      </c>
      <c r="H13" s="538">
        <v>40</v>
      </c>
      <c r="I13" s="530" t="s">
        <v>72</v>
      </c>
      <c r="J13" s="535" t="s">
        <v>73</v>
      </c>
      <c r="K13" s="538">
        <v>56</v>
      </c>
      <c r="L13" s="546" t="s">
        <v>74</v>
      </c>
      <c r="M13" s="535" t="s">
        <v>75</v>
      </c>
    </row>
    <row r="14" spans="2:13">
      <c r="B14" s="536"/>
      <c r="C14" s="530" t="s">
        <v>76</v>
      </c>
      <c r="D14" s="532"/>
      <c r="E14" s="538">
        <v>29</v>
      </c>
      <c r="F14" s="530" t="s">
        <v>77</v>
      </c>
      <c r="G14" s="535" t="s">
        <v>78</v>
      </c>
      <c r="H14" s="538">
        <v>41</v>
      </c>
      <c r="I14" s="530" t="s">
        <v>79</v>
      </c>
      <c r="J14" s="535" t="s">
        <v>80</v>
      </c>
      <c r="K14" s="533" t="s">
        <v>81</v>
      </c>
      <c r="L14" s="546"/>
      <c r="M14" s="535"/>
    </row>
    <row r="15" ht="15" customHeight="true" spans="2:14">
      <c r="B15" s="531" t="s">
        <v>82</v>
      </c>
      <c r="C15" s="530"/>
      <c r="D15" s="532"/>
      <c r="E15" s="533" t="s">
        <v>83</v>
      </c>
      <c r="F15" s="530"/>
      <c r="G15" s="535"/>
      <c r="H15" s="533" t="s">
        <v>83</v>
      </c>
      <c r="I15" s="530"/>
      <c r="J15" s="535"/>
      <c r="K15" s="538">
        <v>57</v>
      </c>
      <c r="L15" s="546" t="s">
        <v>84</v>
      </c>
      <c r="M15" s="535" t="s">
        <v>85</v>
      </c>
      <c r="N15" s="535" t="s">
        <v>86</v>
      </c>
    </row>
    <row r="16" ht="18.9" customHeight="true" spans="2:14">
      <c r="B16" s="533" t="s">
        <v>64</v>
      </c>
      <c r="C16" s="530"/>
      <c r="D16" s="532"/>
      <c r="E16" s="538">
        <v>30</v>
      </c>
      <c r="F16" s="530" t="s">
        <v>87</v>
      </c>
      <c r="G16" s="535" t="s">
        <v>88</v>
      </c>
      <c r="H16" s="538">
        <v>42</v>
      </c>
      <c r="I16" s="530" t="s">
        <v>89</v>
      </c>
      <c r="J16" s="544" t="s">
        <v>90</v>
      </c>
      <c r="K16" s="538">
        <v>58</v>
      </c>
      <c r="L16" s="546" t="s">
        <v>91</v>
      </c>
      <c r="M16" s="535" t="s">
        <v>92</v>
      </c>
      <c r="N16" s="535" t="s">
        <v>93</v>
      </c>
    </row>
    <row r="17" spans="2:14">
      <c r="B17" s="534" t="s">
        <v>94</v>
      </c>
      <c r="C17" s="530" t="s">
        <v>95</v>
      </c>
      <c r="D17" s="532" t="s">
        <v>96</v>
      </c>
      <c r="E17" s="538">
        <v>31</v>
      </c>
      <c r="F17" s="530" t="s">
        <v>97</v>
      </c>
      <c r="G17" s="535" t="s">
        <v>98</v>
      </c>
      <c r="H17" s="538">
        <v>43</v>
      </c>
      <c r="I17" s="530" t="s">
        <v>99</v>
      </c>
      <c r="J17" s="535" t="s">
        <v>100</v>
      </c>
      <c r="K17" s="538">
        <v>59</v>
      </c>
      <c r="L17" s="546" t="s">
        <v>101</v>
      </c>
      <c r="M17" s="535" t="s">
        <v>102</v>
      </c>
      <c r="N17" s="535" t="s">
        <v>103</v>
      </c>
    </row>
    <row r="18" ht="18" customHeight="true" spans="2:13">
      <c r="B18" s="537" t="s">
        <v>104</v>
      </c>
      <c r="C18" s="530" t="s">
        <v>105</v>
      </c>
      <c r="D18" s="532" t="s">
        <v>106</v>
      </c>
      <c r="E18" s="538">
        <v>32</v>
      </c>
      <c r="F18" s="530" t="s">
        <v>107</v>
      </c>
      <c r="G18" s="535" t="s">
        <v>108</v>
      </c>
      <c r="H18" s="538">
        <v>44</v>
      </c>
      <c r="I18" s="530" t="s">
        <v>109</v>
      </c>
      <c r="J18" s="535" t="s">
        <v>110</v>
      </c>
      <c r="K18" s="538">
        <v>60</v>
      </c>
      <c r="L18" s="546" t="s">
        <v>111</v>
      </c>
      <c r="M18" s="535" t="s">
        <v>112</v>
      </c>
    </row>
    <row r="19" spans="2:13">
      <c r="B19" s="533" t="s">
        <v>83</v>
      </c>
      <c r="C19" s="530"/>
      <c r="D19" s="532"/>
      <c r="E19" s="533" t="s">
        <v>113</v>
      </c>
      <c r="F19" s="530"/>
      <c r="G19" s="535"/>
      <c r="H19" s="538">
        <v>45</v>
      </c>
      <c r="I19" s="530" t="s">
        <v>114</v>
      </c>
      <c r="J19" s="535" t="s">
        <v>115</v>
      </c>
      <c r="K19" s="538"/>
      <c r="L19" s="546" t="s">
        <v>116</v>
      </c>
      <c r="M19" s="535"/>
    </row>
    <row r="20" ht="27" spans="2:13">
      <c r="B20" s="538">
        <v>10</v>
      </c>
      <c r="C20" s="530" t="s">
        <v>117</v>
      </c>
      <c r="D20" s="532" t="s">
        <v>118</v>
      </c>
      <c r="E20" s="538">
        <v>33</v>
      </c>
      <c r="F20" s="530" t="s">
        <v>119</v>
      </c>
      <c r="G20" s="535" t="s">
        <v>120</v>
      </c>
      <c r="H20" s="538">
        <v>46</v>
      </c>
      <c r="I20" s="530" t="s">
        <v>121</v>
      </c>
      <c r="J20" s="544" t="s">
        <v>122</v>
      </c>
      <c r="K20" s="528" t="s">
        <v>123</v>
      </c>
      <c r="L20" s="547"/>
      <c r="M20" s="535"/>
    </row>
    <row r="21" ht="18" customHeight="true" spans="2:13">
      <c r="B21" s="538">
        <v>11</v>
      </c>
      <c r="C21" s="530" t="s">
        <v>124</v>
      </c>
      <c r="D21" s="532" t="s">
        <v>125</v>
      </c>
      <c r="E21" s="538">
        <v>34</v>
      </c>
      <c r="F21" s="545" t="s">
        <v>126</v>
      </c>
      <c r="G21" s="535"/>
      <c r="H21" s="538">
        <v>47</v>
      </c>
      <c r="I21" s="545" t="s">
        <v>127</v>
      </c>
      <c r="J21" s="535"/>
      <c r="K21" s="538">
        <v>61</v>
      </c>
      <c r="L21" s="546" t="s">
        <v>128</v>
      </c>
      <c r="M21" s="535" t="s">
        <v>129</v>
      </c>
    </row>
    <row r="22" spans="2:13">
      <c r="B22" s="536"/>
      <c r="C22" s="530" t="s">
        <v>130</v>
      </c>
      <c r="D22" s="532"/>
      <c r="H22" s="538">
        <v>48</v>
      </c>
      <c r="I22" s="530" t="s">
        <v>131</v>
      </c>
      <c r="J22" s="544" t="s">
        <v>132</v>
      </c>
      <c r="K22" s="538">
        <v>62</v>
      </c>
      <c r="L22" s="546" t="s">
        <v>133</v>
      </c>
      <c r="M22" s="544" t="s">
        <v>134</v>
      </c>
    </row>
    <row r="23" ht="18" customHeight="true" spans="2:13">
      <c r="B23" s="538">
        <v>12</v>
      </c>
      <c r="C23" s="530" t="s">
        <v>135</v>
      </c>
      <c r="D23" s="532" t="s">
        <v>136</v>
      </c>
      <c r="K23" s="538">
        <v>63</v>
      </c>
      <c r="L23" s="546" t="s">
        <v>137</v>
      </c>
      <c r="M23" s="535" t="s">
        <v>138</v>
      </c>
    </row>
    <row r="24" spans="2:13">
      <c r="B24" s="536"/>
      <c r="C24" s="530" t="s">
        <v>139</v>
      </c>
      <c r="D24" s="539"/>
      <c r="K24" s="538">
        <v>64</v>
      </c>
      <c r="L24" s="546" t="s">
        <v>140</v>
      </c>
      <c r="M24" s="535" t="s">
        <v>141</v>
      </c>
    </row>
    <row r="25" spans="2:13">
      <c r="B25" s="538">
        <v>13</v>
      </c>
      <c r="C25" s="530" t="s">
        <v>142</v>
      </c>
      <c r="D25" s="535" t="s">
        <v>143</v>
      </c>
      <c r="K25" s="538">
        <v>65</v>
      </c>
      <c r="L25" s="546" t="s">
        <v>144</v>
      </c>
      <c r="M25" s="535" t="s">
        <v>145</v>
      </c>
    </row>
    <row r="26" spans="2:13">
      <c r="B26" s="538">
        <v>14</v>
      </c>
      <c r="C26" s="530" t="s">
        <v>146</v>
      </c>
      <c r="D26" s="535" t="s">
        <v>147</v>
      </c>
      <c r="K26" s="538">
        <v>66</v>
      </c>
      <c r="L26" s="546" t="s">
        <v>148</v>
      </c>
      <c r="M26" s="535" t="s">
        <v>149</v>
      </c>
    </row>
    <row r="27" spans="2:13">
      <c r="B27" s="538">
        <v>15</v>
      </c>
      <c r="C27" s="540" t="s">
        <v>150</v>
      </c>
      <c r="D27" s="535" t="s">
        <v>151</v>
      </c>
      <c r="K27" s="538">
        <v>67</v>
      </c>
      <c r="L27" s="546" t="s">
        <v>152</v>
      </c>
      <c r="M27" s="535" t="s">
        <v>153</v>
      </c>
    </row>
    <row r="28" spans="2:13">
      <c r="B28" s="538">
        <v>16</v>
      </c>
      <c r="C28" s="530" t="s">
        <v>154</v>
      </c>
      <c r="D28" s="535" t="s">
        <v>155</v>
      </c>
      <c r="K28" s="538">
        <v>68</v>
      </c>
      <c r="L28" s="546" t="s">
        <v>156</v>
      </c>
      <c r="M28" s="535" t="s">
        <v>157</v>
      </c>
    </row>
    <row r="29" spans="2:13">
      <c r="B29" s="533" t="s">
        <v>158</v>
      </c>
      <c r="C29" s="530"/>
      <c r="D29" s="535"/>
      <c r="K29" s="538"/>
      <c r="L29" s="546"/>
      <c r="M29" s="535"/>
    </row>
    <row r="30" ht="18" customHeight="true" spans="2:13">
      <c r="B30" s="538">
        <v>17</v>
      </c>
      <c r="C30" s="530" t="s">
        <v>159</v>
      </c>
      <c r="D30" s="535" t="s">
        <v>160</v>
      </c>
      <c r="K30" s="528" t="s">
        <v>161</v>
      </c>
      <c r="L30" s="547"/>
      <c r="M30" s="535"/>
    </row>
    <row r="31" spans="2:13">
      <c r="B31" s="541"/>
      <c r="C31" s="542" t="s">
        <v>162</v>
      </c>
      <c r="D31" s="535"/>
      <c r="K31" s="538">
        <v>69</v>
      </c>
      <c r="L31" s="546" t="s">
        <v>163</v>
      </c>
      <c r="M31" s="544" t="s">
        <v>164</v>
      </c>
    </row>
    <row r="32" ht="18" customHeight="true" spans="2:13">
      <c r="B32" s="538">
        <v>18</v>
      </c>
      <c r="C32" s="540" t="s">
        <v>165</v>
      </c>
      <c r="D32" s="535" t="s">
        <v>166</v>
      </c>
      <c r="K32" s="538">
        <v>70</v>
      </c>
      <c r="L32" s="546" t="s">
        <v>167</v>
      </c>
      <c r="M32" s="535"/>
    </row>
    <row r="33" spans="2:13">
      <c r="B33" s="538">
        <v>19</v>
      </c>
      <c r="C33" s="530" t="s">
        <v>168</v>
      </c>
      <c r="D33" s="535" t="s">
        <v>169</v>
      </c>
      <c r="K33" s="538">
        <v>71</v>
      </c>
      <c r="L33" s="546" t="s">
        <v>170</v>
      </c>
      <c r="M33" s="544" t="s">
        <v>171</v>
      </c>
    </row>
    <row r="34" ht="28.5" spans="2:13">
      <c r="B34" s="536"/>
      <c r="C34" s="530" t="s">
        <v>172</v>
      </c>
      <c r="D34" s="535"/>
      <c r="K34" s="538">
        <v>72</v>
      </c>
      <c r="L34" s="546" t="s">
        <v>173</v>
      </c>
      <c r="M34" s="535" t="s">
        <v>174</v>
      </c>
    </row>
    <row r="35" spans="2:13">
      <c r="B35" s="543">
        <v>20</v>
      </c>
      <c r="C35" s="530" t="s">
        <v>175</v>
      </c>
      <c r="D35" s="535" t="s">
        <v>176</v>
      </c>
      <c r="K35" s="538">
        <v>73</v>
      </c>
      <c r="L35" s="546" t="s">
        <v>177</v>
      </c>
      <c r="M35" s="535" t="s">
        <v>178</v>
      </c>
    </row>
    <row r="36" spans="2:16">
      <c r="B36" s="533" t="s">
        <v>113</v>
      </c>
      <c r="C36" s="530"/>
      <c r="D36" s="535"/>
      <c r="K36" s="538">
        <v>74</v>
      </c>
      <c r="L36" s="530" t="s">
        <v>179</v>
      </c>
      <c r="M36" s="535" t="s">
        <v>180</v>
      </c>
      <c r="N36" s="535" t="s">
        <v>181</v>
      </c>
      <c r="O36" s="535" t="s">
        <v>182</v>
      </c>
      <c r="P36" s="535" t="s">
        <v>183</v>
      </c>
    </row>
    <row r="37" spans="2:13">
      <c r="B37" s="538">
        <v>21</v>
      </c>
      <c r="C37" s="530" t="s">
        <v>184</v>
      </c>
      <c r="D37" s="535" t="s">
        <v>185</v>
      </c>
      <c r="K37" s="538">
        <v>75</v>
      </c>
      <c r="L37" s="546" t="s">
        <v>186</v>
      </c>
      <c r="M37" s="535" t="s">
        <v>187</v>
      </c>
    </row>
    <row r="38" spans="2:3">
      <c r="B38" s="536"/>
      <c r="C38" s="530" t="s">
        <v>188</v>
      </c>
    </row>
    <row r="39" ht="15.9" customHeight="true" spans="2:3">
      <c r="B39" s="538">
        <v>22</v>
      </c>
      <c r="C39" s="530" t="s">
        <v>189</v>
      </c>
    </row>
    <row r="41" spans="13:13">
      <c r="M41" s="535"/>
    </row>
    <row r="94" spans="4:4">
      <c r="D94" s="535"/>
    </row>
    <row r="95" spans="4:4">
      <c r="D95" s="535"/>
    </row>
    <row r="96" spans="4:4">
      <c r="D96" s="535"/>
    </row>
  </sheetData>
  <hyperlinks>
    <hyperlink ref="D5" location="'表1'!A1" display="表1" tooltip="表1"/>
    <hyperlink ref="D6" location="'表2'!A1" display="表2" tooltip="表2"/>
    <hyperlink ref="D7" location="'表3'!A1" display="表3" tooltip="表3"/>
    <hyperlink ref="D8" location="'表4'!A1" display="表4" tooltip="表4"/>
    <hyperlink ref="D10" location="'表5'!A1" display="表5" tooltip="表5"/>
    <hyperlink ref="D11" location="'表6'!A1" display="表6" tooltip="表6"/>
    <hyperlink ref="D13" location="'表7'!A1" display="表7" tooltip="表7"/>
    <hyperlink ref="D17" location="'表8'!A1" display="表8" tooltip="表8"/>
    <hyperlink ref="D18" location="'表9'!A1" display="表9" tooltip="表9"/>
    <hyperlink ref="D20" location="'表10'!A1" display="表10" tooltip="表10"/>
    <hyperlink ref="D21" location="'表11 '!A1" display="表11 " tooltip="表11 "/>
    <hyperlink ref="D23" location="'表12'!A1" display="表12" tooltip="表12"/>
    <hyperlink ref="D25" location="'表13'!A1" display="表13" tooltip="表13"/>
    <hyperlink ref="D26" location="'表14'!A1" display="表14" tooltip="表14"/>
    <hyperlink ref="D27" location="'表15'!A1" display="表15" tooltip="表15"/>
    <hyperlink ref="D28" location="'表16'!A1" display="表16" tooltip="表16"/>
    <hyperlink ref="D30" location="'表17'!A1" display="表17" tooltip="表17"/>
    <hyperlink ref="D32" location="'表18'!A1" display="表18" tooltip="表18"/>
    <hyperlink ref="D33" location="'表19'!A1" display="表19" tooltip="表19"/>
    <hyperlink ref="D35" location="'表20'!A1" display="表20" tooltip="表20"/>
    <hyperlink ref="D37" location="'表21'!A1" display="表21" tooltip="表21"/>
    <hyperlink ref="G5" location="'表23'!A1" display="表23" tooltip="表23"/>
    <hyperlink ref="G6" location="'表24'!A1" display="表24" tooltip="表24"/>
    <hyperlink ref="G8" location="'表25'!A1" display="表25" tooltip="表25"/>
    <hyperlink ref="G9" location="'表26'!A1" display="表26" tooltip="表26"/>
    <hyperlink ref="G10" location="'表27'!A1" display="表27" tooltip="表27"/>
    <hyperlink ref="G13" location="'表28'!A1" display="表28" tooltip="表28"/>
    <hyperlink ref="G14" location="'表29'!A1" display="表29" tooltip="表29"/>
    <hyperlink ref="G16" location="'表30'!A1" display="表30" tooltip="表30"/>
    <hyperlink ref="G17" location="'表31'!A1" display="表31" tooltip="表31"/>
    <hyperlink ref="G18" location="'表32'!A1" display="表32" tooltip="表32"/>
    <hyperlink ref="G20" location="'表33'!A1" display="表33" tooltip="表33"/>
    <hyperlink ref="J5" location="'表35'!A1" display="表35" tooltip="表35"/>
    <hyperlink ref="J8" location="'表37'!A1" display="表37" tooltip="表37"/>
    <hyperlink ref="J9" location="'表38'!A1" display="表38" tooltip="表38"/>
    <hyperlink ref="J10" location="'表39'!A1" display="表39" tooltip="表39"/>
    <hyperlink ref="J13" location="'表40'!A1" display="表40" tooltip="表40"/>
    <hyperlink ref="J16" location="'表42'!A1" display="表42" tooltip="表42"/>
    <hyperlink ref="J17" location="'表43'!A1" display="表43" tooltip="表43"/>
    <hyperlink ref="J18" location="'表44'!A1" display="表44" tooltip="表44"/>
    <hyperlink ref="J19" location="'表45'!A1" display="表45" tooltip="表45"/>
    <hyperlink ref="J20" location="'表46'!A1" display="表46" tooltip="表46"/>
    <hyperlink ref="J22" location="'表48'!A1" display="表48" tooltip="表48"/>
    <hyperlink ref="M5" location="'表49'!A1" display="表49" tooltip="表49"/>
    <hyperlink ref="M6" location="'表50'!A1" display="表50" tooltip="表50"/>
    <hyperlink ref="M7" location="'表51'!A1" display="表51" tooltip="表51"/>
    <hyperlink ref="M8" location="'表52'!A1" display="表52" tooltip="表52"/>
    <hyperlink ref="M10" location="'表53'!A1" display="表53" tooltip="表53"/>
    <hyperlink ref="M11" location="'表54'!A1" display="表54" tooltip="表54"/>
    <hyperlink ref="M12" location="'表55'!A1" display="表55" tooltip="表55"/>
    <hyperlink ref="M13" location="'表56'!A1" display="表56" tooltip="表56"/>
    <hyperlink ref="M15" location="'表57-1'!A1" display="表57-1" tooltip="表57-1"/>
    <hyperlink ref="N15" location="'表57-2'!A1" display="表57-2" tooltip="表57-2"/>
    <hyperlink ref="M16" location="'表58-1'!A1" display="表58-1" tooltip="表58-1"/>
    <hyperlink ref="N16" location="'表58-2'!A1" display="表58-2" tooltip="表58-2"/>
    <hyperlink ref="M17" location="'表59-1 '!A1" display="表59-1 " tooltip="表59-1 "/>
    <hyperlink ref="N17" location="'表59-2'!A1" display="表59-2" tooltip="表59-2"/>
    <hyperlink ref="M18" location="'表60'!A1" display="表60" tooltip="表60"/>
    <hyperlink ref="M21" location="'表61'!A1" display="表61" tooltip="表61"/>
    <hyperlink ref="M23" location="'表63'!A1" display="表63" tooltip="表63"/>
    <hyperlink ref="M24" location="'表64'!A1" display="表64" tooltip="表64"/>
    <hyperlink ref="M25" location="'表65'!A1" display="表65" tooltip="表65"/>
    <hyperlink ref="M26" location="'表66'!A1" display="表66" tooltip="表66"/>
    <hyperlink ref="M27" location="'表67'!A1" display="表67" tooltip="表67"/>
    <hyperlink ref="M28" location="'表68'!A1" display="表68" tooltip="表68"/>
    <hyperlink ref="M31" location="'表69'!A1" display="表69" tooltip="表69"/>
    <hyperlink ref="M33" location="'表71'!A1" display="表71" tooltip="表71"/>
    <hyperlink ref="M34" location="'表72'!A1" display="表72" tooltip="表72"/>
    <hyperlink ref="M36" location="'表74-1'!A1" display="表74-1" tooltip="表74-1"/>
    <hyperlink ref="N36" location="'表74-2'!A1" display="表74-2" tooltip="表74-2"/>
    <hyperlink ref="O36" location="'表74-3'!A1" display="表74-3" tooltip="表74-3"/>
    <hyperlink ref="P36" location="'表74-4'!A1" display="表74-4" tooltip="表74-4"/>
    <hyperlink ref="M37" location="'表75'!A1" display="表75" tooltip="表75"/>
    <hyperlink ref="J6" location="'表35'!A1" display="表36" tooltip="表35"/>
    <hyperlink ref="J14" location="'表40'!A1" display="表41" tooltip="表40"/>
    <hyperlink ref="M22" location="'表61'!A1" display="表62" tooltip="表61"/>
    <hyperlink ref="M35" location="'表72'!A1" display="表73" tooltip="表72"/>
  </hyperlinks>
  <pageMargins left="0.75" right="0.75" top="1" bottom="1" header="0.511805555555556" footer="0.511805555555556"/>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689"/>
  <sheetViews>
    <sheetView showZeros="0" view="pageBreakPreview" zoomScaleNormal="100" zoomScaleSheetLayoutView="100" workbookViewId="0">
      <selection activeCell="J23" sqref="J23"/>
    </sheetView>
  </sheetViews>
  <sheetFormatPr defaultColWidth="9" defaultRowHeight="14.25" outlineLevelCol="3"/>
  <cols>
    <col min="1" max="1" width="40.5" style="226" customWidth="true"/>
    <col min="2" max="2" width="18.5" style="226" customWidth="true"/>
    <col min="3" max="4" width="16.5" style="226" customWidth="true"/>
    <col min="5" max="16384" width="9" style="226"/>
  </cols>
  <sheetData>
    <row r="1" ht="18.75" spans="1:4">
      <c r="A1" s="227"/>
      <c r="B1" s="228"/>
      <c r="C1" s="229"/>
      <c r="D1" s="229" t="s">
        <v>160</v>
      </c>
    </row>
    <row r="2" ht="20.25" spans="1:4">
      <c r="A2" s="230" t="s">
        <v>2226</v>
      </c>
      <c r="B2" s="230"/>
      <c r="C2" s="230"/>
      <c r="D2" s="230"/>
    </row>
    <row r="3" ht="21" customHeight="true" spans="1:4">
      <c r="A3" s="227"/>
      <c r="B3" s="228"/>
      <c r="C3" s="231"/>
      <c r="D3" s="231" t="s">
        <v>192</v>
      </c>
    </row>
    <row r="4" ht="22.95" customHeight="true" spans="1:4">
      <c r="A4" s="232" t="s">
        <v>282</v>
      </c>
      <c r="B4" s="232" t="s">
        <v>800</v>
      </c>
      <c r="C4" s="232" t="s">
        <v>801</v>
      </c>
      <c r="D4" s="233" t="s">
        <v>802</v>
      </c>
    </row>
    <row r="5" ht="22.95" customHeight="true" spans="1:4">
      <c r="A5" s="234" t="s">
        <v>2227</v>
      </c>
      <c r="B5" s="235">
        <v>14785462.709947</v>
      </c>
      <c r="C5" s="235">
        <v>15369774.850217</v>
      </c>
      <c r="D5" s="236">
        <v>14800607.243898</v>
      </c>
    </row>
    <row r="6" ht="22.95" customHeight="true" spans="1:4">
      <c r="A6" s="234" t="s">
        <v>286</v>
      </c>
      <c r="B6" s="235">
        <v>1244049.839177</v>
      </c>
      <c r="C6" s="235">
        <v>1231618.506486</v>
      </c>
      <c r="D6" s="236">
        <v>1049243.268442</v>
      </c>
    </row>
    <row r="7" ht="22.95" customHeight="true" spans="1:4">
      <c r="A7" s="237" t="s">
        <v>2228</v>
      </c>
      <c r="B7" s="238">
        <v>26308.182641</v>
      </c>
      <c r="C7" s="238">
        <v>23287.8018</v>
      </c>
      <c r="D7" s="239">
        <v>25451.5638</v>
      </c>
    </row>
    <row r="8" ht="22.95" customHeight="true" spans="1:4">
      <c r="A8" s="237" t="s">
        <v>2229</v>
      </c>
      <c r="B8" s="238">
        <v>13324.376564</v>
      </c>
      <c r="C8" s="238">
        <v>10976.2699</v>
      </c>
      <c r="D8" s="239">
        <v>14205.3355</v>
      </c>
    </row>
    <row r="9" ht="22.95" customHeight="true" spans="1:4">
      <c r="A9" s="237" t="s">
        <v>2230</v>
      </c>
      <c r="B9" s="238"/>
      <c r="C9" s="238">
        <v>2068.6</v>
      </c>
      <c r="D9" s="239">
        <v>1303.463</v>
      </c>
    </row>
    <row r="10" ht="22.95" customHeight="true" spans="1:4">
      <c r="A10" s="237" t="s">
        <v>2231</v>
      </c>
      <c r="B10" s="238"/>
      <c r="C10" s="238"/>
      <c r="D10" s="239">
        <v>5534.7353</v>
      </c>
    </row>
    <row r="11" ht="22.95" customHeight="true" spans="1:4">
      <c r="A11" s="237" t="s">
        <v>2232</v>
      </c>
      <c r="B11" s="238">
        <v>1396.75</v>
      </c>
      <c r="C11" s="238">
        <v>1316.75</v>
      </c>
      <c r="D11" s="239">
        <v>1680</v>
      </c>
    </row>
    <row r="12" ht="22.95" customHeight="true" spans="1:4">
      <c r="A12" s="237" t="s">
        <v>2233</v>
      </c>
      <c r="B12" s="238">
        <v>493</v>
      </c>
      <c r="C12" s="238">
        <v>406.666</v>
      </c>
      <c r="D12" s="239">
        <v>333.78</v>
      </c>
    </row>
    <row r="13" ht="22.95" customHeight="true" spans="1:4">
      <c r="A13" s="237" t="s">
        <v>2234</v>
      </c>
      <c r="B13" s="238">
        <v>426.8</v>
      </c>
      <c r="C13" s="238">
        <v>381.657</v>
      </c>
      <c r="D13" s="239">
        <v>339.4</v>
      </c>
    </row>
    <row r="14" ht="22.95" customHeight="true" spans="1:4">
      <c r="A14" s="237" t="s">
        <v>2235</v>
      </c>
      <c r="B14" s="238">
        <v>1335</v>
      </c>
      <c r="C14" s="238">
        <v>1207.505</v>
      </c>
      <c r="D14" s="239">
        <v>1162.53</v>
      </c>
    </row>
    <row r="15" ht="22.95" customHeight="true" spans="1:4">
      <c r="A15" s="237" t="s">
        <v>2236</v>
      </c>
      <c r="B15" s="238">
        <v>31</v>
      </c>
      <c r="C15" s="238">
        <v>28</v>
      </c>
      <c r="D15" s="239">
        <v>0</v>
      </c>
    </row>
    <row r="16" ht="22.95" customHeight="true" spans="1:4">
      <c r="A16" s="237" t="s">
        <v>2237</v>
      </c>
      <c r="B16" s="238">
        <v>9301.256077</v>
      </c>
      <c r="C16" s="238">
        <v>6902.3539</v>
      </c>
      <c r="D16" s="239">
        <v>892.32</v>
      </c>
    </row>
    <row r="17" ht="22.95" customHeight="true" spans="1:4">
      <c r="A17" s="237" t="s">
        <v>2238</v>
      </c>
      <c r="B17" s="238">
        <v>16058.623402</v>
      </c>
      <c r="C17" s="238">
        <v>15082.2934</v>
      </c>
      <c r="D17" s="239">
        <v>16585.9798</v>
      </c>
    </row>
    <row r="18" ht="22.95" customHeight="true" spans="1:4">
      <c r="A18" s="237" t="s">
        <v>2229</v>
      </c>
      <c r="B18" s="238">
        <v>7942.813402</v>
      </c>
      <c r="C18" s="238">
        <v>8430.8934</v>
      </c>
      <c r="D18" s="239">
        <v>9875.8974</v>
      </c>
    </row>
    <row r="19" ht="22.95" customHeight="true" spans="1:4">
      <c r="A19" s="237" t="s">
        <v>2230</v>
      </c>
      <c r="B19" s="238">
        <v>464.8</v>
      </c>
      <c r="C19" s="238">
        <v>525.5</v>
      </c>
      <c r="D19" s="239">
        <v>492</v>
      </c>
    </row>
    <row r="20" ht="22.95" customHeight="true" spans="1:4">
      <c r="A20" s="237" t="s">
        <v>2231</v>
      </c>
      <c r="B20" s="238">
        <v>1960</v>
      </c>
      <c r="C20" s="238">
        <v>1613</v>
      </c>
      <c r="D20" s="239">
        <v>1420</v>
      </c>
    </row>
    <row r="21" ht="22.95" customHeight="true" spans="1:4">
      <c r="A21" s="237" t="s">
        <v>2239</v>
      </c>
      <c r="B21" s="238">
        <v>872</v>
      </c>
      <c r="C21" s="238">
        <v>872</v>
      </c>
      <c r="D21" s="239">
        <v>700</v>
      </c>
    </row>
    <row r="22" ht="22.95" customHeight="true" spans="1:4">
      <c r="A22" s="237" t="s">
        <v>2240</v>
      </c>
      <c r="B22" s="238">
        <v>800</v>
      </c>
      <c r="C22" s="238">
        <v>1402</v>
      </c>
      <c r="D22" s="239">
        <v>1000</v>
      </c>
    </row>
    <row r="23" ht="22.95" customHeight="true" spans="1:4">
      <c r="A23" s="237" t="s">
        <v>2241</v>
      </c>
      <c r="B23" s="238">
        <v>746</v>
      </c>
      <c r="C23" s="238">
        <v>672</v>
      </c>
      <c r="D23" s="239">
        <v>270</v>
      </c>
    </row>
    <row r="24" ht="22.95" customHeight="true" spans="1:4">
      <c r="A24" s="237" t="s">
        <v>2242</v>
      </c>
      <c r="B24" s="238">
        <v>106</v>
      </c>
      <c r="C24" s="238">
        <v>106</v>
      </c>
      <c r="D24" s="239">
        <v>280</v>
      </c>
    </row>
    <row r="25" ht="22.95" customHeight="true" spans="1:4">
      <c r="A25" s="237" t="s">
        <v>2243</v>
      </c>
      <c r="B25" s="238">
        <v>3167.01</v>
      </c>
      <c r="C25" s="238">
        <v>1460.9</v>
      </c>
      <c r="D25" s="239">
        <v>2548.0824</v>
      </c>
    </row>
    <row r="26" ht="22.95" customHeight="true" spans="1:4">
      <c r="A26" s="237" t="s">
        <v>2244</v>
      </c>
      <c r="B26" s="238">
        <v>155935.836638</v>
      </c>
      <c r="C26" s="238">
        <v>158965.504258</v>
      </c>
      <c r="D26" s="239">
        <v>176666.518125</v>
      </c>
    </row>
    <row r="27" ht="22.95" customHeight="true" spans="1:4">
      <c r="A27" s="237" t="s">
        <v>2229</v>
      </c>
      <c r="B27" s="238">
        <v>31718.519611</v>
      </c>
      <c r="C27" s="238">
        <v>33983.4461</v>
      </c>
      <c r="D27" s="239">
        <v>40593.3421</v>
      </c>
    </row>
    <row r="28" ht="22.95" customHeight="true" spans="1:4">
      <c r="A28" s="237" t="s">
        <v>2230</v>
      </c>
      <c r="B28" s="238">
        <v>14668.892</v>
      </c>
      <c r="C28" s="238">
        <v>13413.815</v>
      </c>
      <c r="D28" s="239">
        <v>12436.314331</v>
      </c>
    </row>
    <row r="29" ht="22.95" customHeight="true" spans="1:4">
      <c r="A29" s="237" t="s">
        <v>2231</v>
      </c>
      <c r="B29" s="238">
        <v>1128.54</v>
      </c>
      <c r="C29" s="238">
        <v>1332.39</v>
      </c>
      <c r="D29" s="239">
        <v>901.8756</v>
      </c>
    </row>
    <row r="30" ht="22.95" customHeight="true" spans="1:4">
      <c r="A30" s="237" t="s">
        <v>2245</v>
      </c>
      <c r="B30" s="238"/>
      <c r="C30" s="238"/>
      <c r="D30" s="239">
        <v>2169.74</v>
      </c>
    </row>
    <row r="31" ht="22.95" customHeight="true" spans="1:4">
      <c r="A31" s="237" t="s">
        <v>2246</v>
      </c>
      <c r="B31" s="238">
        <v>1263</v>
      </c>
      <c r="C31" s="238">
        <v>1152</v>
      </c>
      <c r="D31" s="239">
        <v>1029</v>
      </c>
    </row>
    <row r="32" ht="22.95" customHeight="true" spans="1:4">
      <c r="A32" s="237" t="s">
        <v>2242</v>
      </c>
      <c r="B32" s="238">
        <v>597.678947</v>
      </c>
      <c r="C32" s="238">
        <v>656.263</v>
      </c>
      <c r="D32" s="239">
        <v>720.1296</v>
      </c>
    </row>
    <row r="33" ht="22.95" customHeight="true" spans="1:4">
      <c r="A33" s="237" t="s">
        <v>2247</v>
      </c>
      <c r="B33" s="238">
        <v>106559.20608</v>
      </c>
      <c r="C33" s="238">
        <v>108427.590158</v>
      </c>
      <c r="D33" s="239">
        <v>118816.116494</v>
      </c>
    </row>
    <row r="34" ht="22.95" customHeight="true" spans="1:4">
      <c r="A34" s="240" t="s">
        <v>2248</v>
      </c>
      <c r="B34" s="241">
        <v>214468.215795</v>
      </c>
      <c r="C34" s="241">
        <v>188316.6659</v>
      </c>
      <c r="D34" s="242">
        <v>130097.756</v>
      </c>
    </row>
    <row r="35" ht="22.95" customHeight="true" spans="1:4">
      <c r="A35" s="237" t="s">
        <v>2229</v>
      </c>
      <c r="B35" s="238">
        <v>12283.106919</v>
      </c>
      <c r="C35" s="238">
        <v>12098.6402</v>
      </c>
      <c r="D35" s="239">
        <v>13480.2</v>
      </c>
    </row>
    <row r="36" ht="22.95" customHeight="true" spans="1:4">
      <c r="A36" s="237" t="s">
        <v>2230</v>
      </c>
      <c r="B36" s="238">
        <v>4687</v>
      </c>
      <c r="C36" s="238">
        <v>5085</v>
      </c>
      <c r="D36" s="239">
        <v>4192.02</v>
      </c>
    </row>
    <row r="37" ht="22.95" customHeight="true" spans="1:4">
      <c r="A37" s="237" t="s">
        <v>2249</v>
      </c>
      <c r="B37" s="238">
        <v>625.26</v>
      </c>
      <c r="C37" s="238">
        <v>601.78</v>
      </c>
      <c r="D37" s="239">
        <v>536.07</v>
      </c>
    </row>
    <row r="38" ht="22.95" customHeight="true" spans="1:4">
      <c r="A38" s="237" t="s">
        <v>2242</v>
      </c>
      <c r="B38" s="238">
        <v>2105.999177</v>
      </c>
      <c r="C38" s="238">
        <v>2641.3266</v>
      </c>
      <c r="D38" s="239">
        <v>3040.89</v>
      </c>
    </row>
    <row r="39" ht="22.95" customHeight="true" spans="1:4">
      <c r="A39" s="237" t="s">
        <v>2250</v>
      </c>
      <c r="B39" s="238">
        <v>194766.849699</v>
      </c>
      <c r="C39" s="238">
        <v>167889.9191</v>
      </c>
      <c r="D39" s="239">
        <v>108848.576</v>
      </c>
    </row>
    <row r="40" ht="22.95" customHeight="true" spans="1:4">
      <c r="A40" s="237" t="s">
        <v>2251</v>
      </c>
      <c r="B40" s="238">
        <v>10580.026755</v>
      </c>
      <c r="C40" s="238">
        <v>10572.5172</v>
      </c>
      <c r="D40" s="239">
        <v>11905.6571</v>
      </c>
    </row>
    <row r="41" ht="22.95" customHeight="true" spans="1:4">
      <c r="A41" s="237" t="s">
        <v>2229</v>
      </c>
      <c r="B41" s="238">
        <v>5844.356755</v>
      </c>
      <c r="C41" s="238">
        <v>5922.2372</v>
      </c>
      <c r="D41" s="239">
        <v>6574.6571</v>
      </c>
    </row>
    <row r="42" ht="22.95" customHeight="true" spans="1:4">
      <c r="A42" s="237" t="s">
        <v>2252</v>
      </c>
      <c r="B42" s="238">
        <v>3002.37</v>
      </c>
      <c r="C42" s="238">
        <v>1059.86</v>
      </c>
      <c r="D42" s="239">
        <v>1200.4</v>
      </c>
    </row>
    <row r="43" ht="22.95" customHeight="true" spans="1:4">
      <c r="A43" s="237" t="s">
        <v>2253</v>
      </c>
      <c r="B43" s="238">
        <v>694.8</v>
      </c>
      <c r="C43" s="238">
        <v>602.14</v>
      </c>
      <c r="D43" s="239">
        <v>475.6</v>
      </c>
    </row>
    <row r="44" ht="22.95" customHeight="true" spans="1:4">
      <c r="A44" s="237" t="s">
        <v>2254</v>
      </c>
      <c r="B44" s="238">
        <v>1038.5</v>
      </c>
      <c r="C44" s="238">
        <v>657.28</v>
      </c>
      <c r="D44" s="239">
        <v>1100</v>
      </c>
    </row>
    <row r="45" ht="22.95" customHeight="true" spans="1:4">
      <c r="A45" s="237" t="s">
        <v>2255</v>
      </c>
      <c r="B45" s="238"/>
      <c r="C45" s="238">
        <v>2331</v>
      </c>
      <c r="D45" s="239">
        <v>2555</v>
      </c>
    </row>
    <row r="46" ht="22.95" customHeight="true" spans="1:4">
      <c r="A46" s="237" t="s">
        <v>2256</v>
      </c>
      <c r="B46" s="238">
        <v>50616.495669</v>
      </c>
      <c r="C46" s="238">
        <v>51241.2472</v>
      </c>
      <c r="D46" s="239">
        <v>48845.98198</v>
      </c>
    </row>
    <row r="47" ht="22.95" customHeight="true" spans="1:4">
      <c r="A47" s="237" t="s">
        <v>2229</v>
      </c>
      <c r="B47" s="238">
        <v>11847.950894</v>
      </c>
      <c r="C47" s="238">
        <v>12195.0858</v>
      </c>
      <c r="D47" s="239">
        <v>13479.6702</v>
      </c>
    </row>
    <row r="48" ht="22.95" customHeight="true" spans="1:4">
      <c r="A48" s="237" t="s">
        <v>2230</v>
      </c>
      <c r="B48" s="238">
        <v>16536.6797</v>
      </c>
      <c r="C48" s="238">
        <v>14874.7897</v>
      </c>
      <c r="D48" s="239">
        <v>10565.2988</v>
      </c>
    </row>
    <row r="49" ht="22.95" customHeight="true" spans="1:4">
      <c r="A49" s="237" t="s">
        <v>2257</v>
      </c>
      <c r="B49" s="238">
        <v>7625</v>
      </c>
      <c r="C49" s="238">
        <v>7625</v>
      </c>
      <c r="D49" s="239">
        <v>7625</v>
      </c>
    </row>
    <row r="50" ht="22.95" customHeight="true" spans="1:4">
      <c r="A50" s="237" t="s">
        <v>2258</v>
      </c>
      <c r="B50" s="238">
        <v>1400</v>
      </c>
      <c r="C50" s="238">
        <v>200</v>
      </c>
      <c r="D50" s="239">
        <v>0</v>
      </c>
    </row>
    <row r="51" ht="22.95" customHeight="true" spans="1:4">
      <c r="A51" s="237" t="s">
        <v>2259</v>
      </c>
      <c r="B51" s="238"/>
      <c r="C51" s="238">
        <v>2979.5346</v>
      </c>
      <c r="D51" s="239"/>
    </row>
    <row r="52" ht="22.95" customHeight="true" spans="1:4">
      <c r="A52" s="237" t="s">
        <v>2242</v>
      </c>
      <c r="B52" s="238">
        <v>640.06221</v>
      </c>
      <c r="C52" s="238">
        <v>871.0263</v>
      </c>
      <c r="D52" s="239">
        <v>3776.38548</v>
      </c>
    </row>
    <row r="53" ht="22.95" customHeight="true" spans="1:4">
      <c r="A53" s="237" t="s">
        <v>2260</v>
      </c>
      <c r="B53" s="238">
        <v>12566.802865</v>
      </c>
      <c r="C53" s="238">
        <v>12495.8108</v>
      </c>
      <c r="D53" s="239">
        <v>13399.6275</v>
      </c>
    </row>
    <row r="54" ht="22.95" customHeight="true" spans="1:4">
      <c r="A54" s="237" t="s">
        <v>2261</v>
      </c>
      <c r="B54" s="238">
        <v>131046.7</v>
      </c>
      <c r="C54" s="238">
        <v>131854</v>
      </c>
      <c r="D54" s="239">
        <v>51710.38</v>
      </c>
    </row>
    <row r="55" ht="22.95" customHeight="true" spans="1:4">
      <c r="A55" s="237" t="s">
        <v>2229</v>
      </c>
      <c r="B55" s="238">
        <v>14322.4</v>
      </c>
      <c r="C55" s="238">
        <v>15944.25</v>
      </c>
      <c r="D55" s="239">
        <v>14424.89</v>
      </c>
    </row>
    <row r="56" ht="22.95" customHeight="true" spans="1:4">
      <c r="A56" s="237" t="s">
        <v>2242</v>
      </c>
      <c r="B56" s="238">
        <v>977.7</v>
      </c>
      <c r="C56" s="238">
        <v>89.35</v>
      </c>
      <c r="D56" s="239">
        <v>56.79</v>
      </c>
    </row>
    <row r="57" ht="22.95" customHeight="true" spans="1:4">
      <c r="A57" s="237" t="s">
        <v>2262</v>
      </c>
      <c r="B57" s="238">
        <v>115746.6</v>
      </c>
      <c r="C57" s="238">
        <v>115820.4</v>
      </c>
      <c r="D57" s="239">
        <v>37228.7</v>
      </c>
    </row>
    <row r="58" ht="22.95" customHeight="true" spans="1:4">
      <c r="A58" s="237" t="s">
        <v>2263</v>
      </c>
      <c r="B58" s="238">
        <v>23522.104262</v>
      </c>
      <c r="C58" s="238">
        <v>23742.9232</v>
      </c>
      <c r="D58" s="239">
        <v>22854.9923</v>
      </c>
    </row>
    <row r="59" ht="22.95" customHeight="true" spans="1:4">
      <c r="A59" s="237" t="s">
        <v>2229</v>
      </c>
      <c r="B59" s="238">
        <v>12052.774262</v>
      </c>
      <c r="C59" s="238">
        <v>12810.1572</v>
      </c>
      <c r="D59" s="239">
        <v>13860.6963</v>
      </c>
    </row>
    <row r="60" ht="22.95" customHeight="true" spans="1:4">
      <c r="A60" s="237" t="s">
        <v>2264</v>
      </c>
      <c r="B60" s="238">
        <v>5304.4278</v>
      </c>
      <c r="C60" s="238">
        <v>5284.458745</v>
      </c>
      <c r="D60" s="239">
        <v>4955.778745</v>
      </c>
    </row>
    <row r="61" ht="22.95" customHeight="true" spans="1:4">
      <c r="A61" s="237" t="s">
        <v>2265</v>
      </c>
      <c r="B61" s="238">
        <v>773.215</v>
      </c>
      <c r="C61" s="238">
        <v>715.98</v>
      </c>
      <c r="D61" s="239">
        <v>649.89</v>
      </c>
    </row>
    <row r="62" ht="22.95" customHeight="true" spans="1:4">
      <c r="A62" s="237" t="s">
        <v>2258</v>
      </c>
      <c r="B62" s="238">
        <v>1723.69</v>
      </c>
      <c r="C62" s="238">
        <v>1353.77</v>
      </c>
      <c r="D62" s="239">
        <v>515.73</v>
      </c>
    </row>
    <row r="63" ht="22.95" customHeight="true" spans="1:4">
      <c r="A63" s="237" t="s">
        <v>2266</v>
      </c>
      <c r="B63" s="238">
        <v>3667.9972</v>
      </c>
      <c r="C63" s="238">
        <v>3578.557255</v>
      </c>
      <c r="D63" s="239">
        <v>2872.897255</v>
      </c>
    </row>
    <row r="64" ht="22.95" customHeight="true" spans="1:4">
      <c r="A64" s="240" t="s">
        <v>2267</v>
      </c>
      <c r="B64" s="241">
        <v>40635.665108</v>
      </c>
      <c r="C64" s="241">
        <v>39747.6735</v>
      </c>
      <c r="D64" s="242">
        <v>35773.55</v>
      </c>
    </row>
    <row r="65" ht="22.95" customHeight="true" spans="1:4">
      <c r="A65" s="237" t="s">
        <v>2229</v>
      </c>
      <c r="B65" s="238">
        <v>16652.665108</v>
      </c>
      <c r="C65" s="238">
        <v>17276.6735</v>
      </c>
      <c r="D65" s="239">
        <v>18183.4811</v>
      </c>
    </row>
    <row r="66" ht="22.95" customHeight="true" spans="1:4">
      <c r="A66" s="237" t="s">
        <v>2230</v>
      </c>
      <c r="B66" s="238"/>
      <c r="C66" s="238"/>
      <c r="D66" s="239">
        <v>30</v>
      </c>
    </row>
    <row r="67" ht="22.95" customHeight="true" spans="1:4">
      <c r="A67" s="237" t="s">
        <v>2268</v>
      </c>
      <c r="B67" s="238">
        <v>6935</v>
      </c>
      <c r="C67" s="238">
        <v>7638</v>
      </c>
      <c r="D67" s="239">
        <v>4735</v>
      </c>
    </row>
    <row r="68" ht="22.95" customHeight="true" spans="1:4">
      <c r="A68" s="237" t="s">
        <v>2269</v>
      </c>
      <c r="B68" s="238">
        <v>1584</v>
      </c>
      <c r="C68" s="238">
        <v>1634</v>
      </c>
      <c r="D68" s="239">
        <v>1581</v>
      </c>
    </row>
    <row r="69" ht="22.95" customHeight="true" spans="1:4">
      <c r="A69" s="237" t="s">
        <v>2270</v>
      </c>
      <c r="B69" s="238">
        <v>3832</v>
      </c>
      <c r="C69" s="238">
        <v>3193</v>
      </c>
      <c r="D69" s="239">
        <v>3652</v>
      </c>
    </row>
    <row r="70" ht="22.95" customHeight="true" spans="1:4">
      <c r="A70" s="237" t="s">
        <v>2242</v>
      </c>
      <c r="B70" s="238">
        <v>105</v>
      </c>
      <c r="C70" s="238"/>
      <c r="D70" s="239">
        <v>499.5689</v>
      </c>
    </row>
    <row r="71" ht="22.95" customHeight="true" spans="1:4">
      <c r="A71" s="237" t="s">
        <v>2271</v>
      </c>
      <c r="B71" s="238">
        <v>11527</v>
      </c>
      <c r="C71" s="238">
        <v>10006</v>
      </c>
      <c r="D71" s="239">
        <v>7092.5</v>
      </c>
    </row>
    <row r="72" ht="22.95" customHeight="true" spans="1:4">
      <c r="A72" s="237" t="s">
        <v>2272</v>
      </c>
      <c r="B72" s="238">
        <v>38063.195077</v>
      </c>
      <c r="C72" s="238">
        <v>39476.0467</v>
      </c>
      <c r="D72" s="239">
        <v>42500.0874</v>
      </c>
    </row>
    <row r="73" ht="22.95" customHeight="true" spans="1:4">
      <c r="A73" s="237" t="s">
        <v>2229</v>
      </c>
      <c r="B73" s="238">
        <v>20649.228025</v>
      </c>
      <c r="C73" s="238">
        <v>12048.1288</v>
      </c>
      <c r="D73" s="239">
        <v>13363.2403</v>
      </c>
    </row>
    <row r="74" ht="22.95" customHeight="true" spans="1:4">
      <c r="A74" s="237" t="s">
        <v>2230</v>
      </c>
      <c r="B74" s="238">
        <v>157</v>
      </c>
      <c r="C74" s="238">
        <v>31.4</v>
      </c>
      <c r="D74" s="239">
        <v>0</v>
      </c>
    </row>
    <row r="75" ht="22.95" customHeight="true" spans="1:4">
      <c r="A75" s="237" t="s">
        <v>2231</v>
      </c>
      <c r="B75" s="238">
        <v>968.38</v>
      </c>
      <c r="C75" s="238">
        <v>343.9915</v>
      </c>
      <c r="D75" s="239">
        <v>0</v>
      </c>
    </row>
    <row r="76" ht="22.95" customHeight="true" spans="1:4">
      <c r="A76" s="237" t="s">
        <v>2273</v>
      </c>
      <c r="B76" s="238">
        <v>2273</v>
      </c>
      <c r="C76" s="238">
        <v>1960.6</v>
      </c>
      <c r="D76" s="239">
        <v>1635</v>
      </c>
    </row>
    <row r="77" ht="22.95" customHeight="true" spans="1:4">
      <c r="A77" s="237" t="s">
        <v>2274</v>
      </c>
      <c r="B77" s="238">
        <v>26.6</v>
      </c>
      <c r="C77" s="238">
        <v>26.6</v>
      </c>
      <c r="D77" s="239">
        <v>26.6</v>
      </c>
    </row>
    <row r="78" ht="22.95" customHeight="true" spans="1:4">
      <c r="A78" s="237" t="s">
        <v>2242</v>
      </c>
      <c r="B78" s="238">
        <v>123.776402</v>
      </c>
      <c r="C78" s="238">
        <v>304</v>
      </c>
      <c r="D78" s="239">
        <v>0</v>
      </c>
    </row>
    <row r="79" ht="22.95" customHeight="true" spans="1:4">
      <c r="A79" s="237" t="s">
        <v>2275</v>
      </c>
      <c r="B79" s="238">
        <v>13865.21065</v>
      </c>
      <c r="C79" s="238">
        <v>24761.3264</v>
      </c>
      <c r="D79" s="239">
        <v>27475.2471</v>
      </c>
    </row>
    <row r="80" ht="22.95" customHeight="true" spans="1:4">
      <c r="A80" s="237" t="s">
        <v>2276</v>
      </c>
      <c r="B80" s="238">
        <v>24803.0915</v>
      </c>
      <c r="C80" s="238">
        <v>28908.303</v>
      </c>
      <c r="D80" s="239">
        <v>27240.7764</v>
      </c>
    </row>
    <row r="81" ht="22.95" customHeight="true" spans="1:4">
      <c r="A81" s="237" t="s">
        <v>2277</v>
      </c>
      <c r="B81" s="238">
        <v>19759</v>
      </c>
      <c r="C81" s="238">
        <v>25323</v>
      </c>
      <c r="D81" s="239">
        <v>20159.9</v>
      </c>
    </row>
    <row r="82" ht="22.95" customHeight="true" spans="1:4">
      <c r="A82" s="237" t="s">
        <v>2242</v>
      </c>
      <c r="B82" s="238">
        <v>914.96</v>
      </c>
      <c r="C82" s="238">
        <v>1948.9374</v>
      </c>
      <c r="D82" s="239">
        <v>2769.35</v>
      </c>
    </row>
    <row r="83" ht="22.95" customHeight="true" spans="1:4">
      <c r="A83" s="237" t="s">
        <v>2278</v>
      </c>
      <c r="B83" s="238">
        <v>4129.1315</v>
      </c>
      <c r="C83" s="238">
        <v>1636.3656</v>
      </c>
      <c r="D83" s="239">
        <v>4311.5264</v>
      </c>
    </row>
    <row r="84" ht="22.95" customHeight="true" spans="1:4">
      <c r="A84" s="237" t="s">
        <v>2279</v>
      </c>
      <c r="B84" s="238">
        <v>2682.676957</v>
      </c>
      <c r="C84" s="238">
        <v>3345.3523</v>
      </c>
      <c r="D84" s="239">
        <v>3163.4858</v>
      </c>
    </row>
    <row r="85" ht="22.95" customHeight="true" spans="1:4">
      <c r="A85" s="237" t="s">
        <v>2229</v>
      </c>
      <c r="B85" s="238">
        <v>2072.676957</v>
      </c>
      <c r="C85" s="238">
        <v>2215.4623</v>
      </c>
      <c r="D85" s="239">
        <v>2441.5858</v>
      </c>
    </row>
    <row r="86" ht="22.95" customHeight="true" spans="1:4">
      <c r="A86" s="237" t="s">
        <v>2230</v>
      </c>
      <c r="B86" s="238">
        <v>285</v>
      </c>
      <c r="C86" s="238">
        <v>262</v>
      </c>
      <c r="D86" s="239">
        <v>85</v>
      </c>
    </row>
    <row r="87" ht="22.95" customHeight="true" spans="1:4">
      <c r="A87" s="237" t="s">
        <v>2280</v>
      </c>
      <c r="B87" s="238">
        <v>325</v>
      </c>
      <c r="C87" s="238">
        <v>867.89</v>
      </c>
      <c r="D87" s="239">
        <v>636.9</v>
      </c>
    </row>
    <row r="88" ht="22.95" customHeight="true" spans="1:4">
      <c r="A88" s="237" t="s">
        <v>2281</v>
      </c>
      <c r="B88" s="238">
        <v>7407.538673</v>
      </c>
      <c r="C88" s="238">
        <v>7767.7688</v>
      </c>
      <c r="D88" s="239">
        <v>8326.2879</v>
      </c>
    </row>
    <row r="89" ht="22.95" customHeight="true" spans="1:4">
      <c r="A89" s="237" t="s">
        <v>2229</v>
      </c>
      <c r="B89" s="238">
        <v>4830.080281</v>
      </c>
      <c r="C89" s="238">
        <v>5145.8688</v>
      </c>
      <c r="D89" s="239">
        <v>5905.1284</v>
      </c>
    </row>
    <row r="90" ht="22.95" customHeight="true" spans="1:4">
      <c r="A90" s="237" t="s">
        <v>2230</v>
      </c>
      <c r="B90" s="238">
        <v>14</v>
      </c>
      <c r="C90" s="238">
        <v>14</v>
      </c>
      <c r="D90" s="239">
        <v>14</v>
      </c>
    </row>
    <row r="91" ht="22.95" customHeight="true" spans="1:4">
      <c r="A91" s="237" t="s">
        <v>2282</v>
      </c>
      <c r="B91" s="238">
        <v>1291.25</v>
      </c>
      <c r="C91" s="238">
        <v>1262.75</v>
      </c>
      <c r="D91" s="239">
        <v>907.275</v>
      </c>
    </row>
    <row r="92" ht="22.95" customHeight="true" spans="1:4">
      <c r="A92" s="237" t="s">
        <v>2283</v>
      </c>
      <c r="B92" s="238">
        <v>113</v>
      </c>
      <c r="C92" s="238">
        <v>113</v>
      </c>
      <c r="D92" s="239">
        <v>92</v>
      </c>
    </row>
    <row r="93" ht="22.95" customHeight="true" spans="1:4">
      <c r="A93" s="237" t="s">
        <v>2242</v>
      </c>
      <c r="B93" s="238">
        <v>427.458392</v>
      </c>
      <c r="C93" s="238">
        <v>471.9</v>
      </c>
      <c r="D93" s="239">
        <v>579.1595</v>
      </c>
    </row>
    <row r="94" ht="22.95" customHeight="true" spans="1:4">
      <c r="A94" s="240" t="s">
        <v>2284</v>
      </c>
      <c r="B94" s="241">
        <v>731.75</v>
      </c>
      <c r="C94" s="241">
        <v>760.25</v>
      </c>
      <c r="D94" s="242">
        <v>828.725</v>
      </c>
    </row>
    <row r="95" ht="22.95" customHeight="true" spans="1:4">
      <c r="A95" s="237" t="s">
        <v>2285</v>
      </c>
      <c r="B95" s="238">
        <v>9832.48416</v>
      </c>
      <c r="C95" s="238">
        <v>8317.855154</v>
      </c>
      <c r="D95" s="239">
        <v>7853.0881</v>
      </c>
    </row>
    <row r="96" ht="22.95" customHeight="true" spans="1:4">
      <c r="A96" s="237" t="s">
        <v>2229</v>
      </c>
      <c r="B96" s="238">
        <v>2856.17456</v>
      </c>
      <c r="C96" s="238">
        <v>3045.2257</v>
      </c>
      <c r="D96" s="239">
        <v>3521.0881</v>
      </c>
    </row>
    <row r="97" ht="22.95" customHeight="true" spans="1:4">
      <c r="A97" s="237" t="s">
        <v>2286</v>
      </c>
      <c r="B97" s="238">
        <v>6976.3096</v>
      </c>
      <c r="C97" s="238">
        <v>5272.629454</v>
      </c>
      <c r="D97" s="239">
        <v>4332</v>
      </c>
    </row>
    <row r="98" ht="22.95" customHeight="true" spans="1:4">
      <c r="A98" s="237" t="s">
        <v>2287</v>
      </c>
      <c r="B98" s="238">
        <v>16425.752888</v>
      </c>
      <c r="C98" s="238">
        <v>15385.1797</v>
      </c>
      <c r="D98" s="239">
        <v>17391.3583</v>
      </c>
    </row>
    <row r="99" ht="22.95" customHeight="true" spans="1:4">
      <c r="A99" s="237" t="s">
        <v>2229</v>
      </c>
      <c r="B99" s="238">
        <v>12745.822888</v>
      </c>
      <c r="C99" s="238">
        <v>12863.8797</v>
      </c>
      <c r="D99" s="239">
        <v>14771.9583</v>
      </c>
    </row>
    <row r="100" ht="22.95" customHeight="true" spans="1:4">
      <c r="A100" s="237" t="s">
        <v>2230</v>
      </c>
      <c r="B100" s="238">
        <v>71</v>
      </c>
      <c r="C100" s="238"/>
      <c r="D100" s="239">
        <v>534.4</v>
      </c>
    </row>
    <row r="101" ht="22.95" customHeight="true" spans="1:4">
      <c r="A101" s="237" t="s">
        <v>2241</v>
      </c>
      <c r="B101" s="238">
        <v>2016.35</v>
      </c>
      <c r="C101" s="238">
        <v>2095.69</v>
      </c>
      <c r="D101" s="239">
        <v>1916</v>
      </c>
    </row>
    <row r="102" ht="22.95" customHeight="true" spans="1:4">
      <c r="A102" s="237" t="s">
        <v>2288</v>
      </c>
      <c r="B102" s="238">
        <v>1592.58</v>
      </c>
      <c r="C102" s="238">
        <v>425.61</v>
      </c>
      <c r="D102" s="239">
        <v>169</v>
      </c>
    </row>
    <row r="103" ht="22.95" customHeight="true" spans="1:4">
      <c r="A103" s="237" t="s">
        <v>2289</v>
      </c>
      <c r="B103" s="238">
        <v>25091.65024</v>
      </c>
      <c r="C103" s="238">
        <v>24698.1946</v>
      </c>
      <c r="D103" s="239">
        <v>29526.6255</v>
      </c>
    </row>
    <row r="104" ht="22.95" customHeight="true" spans="1:4">
      <c r="A104" s="237" t="s">
        <v>2229</v>
      </c>
      <c r="B104" s="238">
        <v>7014.46633</v>
      </c>
      <c r="C104" s="238">
        <v>6939.1017</v>
      </c>
      <c r="D104" s="239">
        <v>9949.1707</v>
      </c>
    </row>
    <row r="105" ht="22.95" customHeight="true" spans="1:4">
      <c r="A105" s="237" t="s">
        <v>2290</v>
      </c>
      <c r="B105" s="238">
        <v>66.5</v>
      </c>
      <c r="C105" s="238"/>
      <c r="D105" s="239">
        <v>0</v>
      </c>
    </row>
    <row r="106" ht="22.95" customHeight="true" spans="1:4">
      <c r="A106" s="237" t="s">
        <v>2242</v>
      </c>
      <c r="B106" s="238">
        <v>1729.088633</v>
      </c>
      <c r="C106" s="238">
        <v>1947.4491</v>
      </c>
      <c r="D106" s="239">
        <v>2330.4114</v>
      </c>
    </row>
    <row r="107" ht="22.95" customHeight="true" spans="1:4">
      <c r="A107" s="237" t="s">
        <v>2291</v>
      </c>
      <c r="B107" s="238">
        <v>16281.595277</v>
      </c>
      <c r="C107" s="238">
        <v>15811.6438</v>
      </c>
      <c r="D107" s="239">
        <v>17247.0434</v>
      </c>
    </row>
    <row r="108" ht="22.95" customHeight="true" spans="1:4">
      <c r="A108" s="237" t="s">
        <v>2292</v>
      </c>
      <c r="B108" s="238">
        <v>72453.644475</v>
      </c>
      <c r="C108" s="238">
        <v>68671.0354</v>
      </c>
      <c r="D108" s="239">
        <v>65932.5939</v>
      </c>
    </row>
    <row r="109" ht="22.95" customHeight="true" spans="1:4">
      <c r="A109" s="237" t="s">
        <v>2229</v>
      </c>
      <c r="B109" s="238">
        <v>40708.632553</v>
      </c>
      <c r="C109" s="238">
        <v>43279.3524</v>
      </c>
      <c r="D109" s="239">
        <v>45710.3449</v>
      </c>
    </row>
    <row r="110" ht="22.95" customHeight="true" spans="1:4">
      <c r="A110" s="237" t="s">
        <v>2230</v>
      </c>
      <c r="B110" s="238">
        <v>6152.7</v>
      </c>
      <c r="C110" s="238">
        <v>5912.75</v>
      </c>
      <c r="D110" s="239">
        <v>5504.669</v>
      </c>
    </row>
    <row r="111" ht="22.95" customHeight="true" spans="1:4">
      <c r="A111" s="237" t="s">
        <v>2231</v>
      </c>
      <c r="B111" s="238">
        <v>584.513</v>
      </c>
      <c r="C111" s="238">
        <v>552.513</v>
      </c>
      <c r="D111" s="239">
        <v>508.003</v>
      </c>
    </row>
    <row r="112" ht="22.95" customHeight="true" spans="1:4">
      <c r="A112" s="237" t="s">
        <v>2293</v>
      </c>
      <c r="B112" s="238">
        <v>1815.03</v>
      </c>
      <c r="C112" s="238">
        <v>1845.03</v>
      </c>
      <c r="D112" s="239">
        <v>1631.216</v>
      </c>
    </row>
    <row r="113" ht="22.95" customHeight="true" spans="1:4">
      <c r="A113" s="237" t="s">
        <v>2242</v>
      </c>
      <c r="B113" s="238">
        <v>549.96</v>
      </c>
      <c r="C113" s="238">
        <v>473.96</v>
      </c>
      <c r="D113" s="239">
        <v>441.73</v>
      </c>
    </row>
    <row r="114" ht="22.95" customHeight="true" spans="1:4">
      <c r="A114" s="237" t="s">
        <v>2294</v>
      </c>
      <c r="B114" s="238">
        <v>22642.808922</v>
      </c>
      <c r="C114" s="238">
        <v>16607.43</v>
      </c>
      <c r="D114" s="239">
        <v>12136.631</v>
      </c>
    </row>
    <row r="115" ht="22.95" customHeight="true" spans="1:4">
      <c r="A115" s="237" t="s">
        <v>2295</v>
      </c>
      <c r="B115" s="238">
        <v>25582.456604</v>
      </c>
      <c r="C115" s="238">
        <v>22958.2807</v>
      </c>
      <c r="D115" s="239">
        <v>21977.5802</v>
      </c>
    </row>
    <row r="116" ht="22.95" customHeight="true" spans="1:4">
      <c r="A116" s="237" t="s">
        <v>2229</v>
      </c>
      <c r="B116" s="238">
        <v>9505.810804</v>
      </c>
      <c r="C116" s="238">
        <v>9464.2736</v>
      </c>
      <c r="D116" s="239">
        <v>11291.3187</v>
      </c>
    </row>
    <row r="117" ht="22.95" customHeight="true" spans="1:4">
      <c r="A117" s="237" t="s">
        <v>2230</v>
      </c>
      <c r="B117" s="238">
        <v>166.99</v>
      </c>
      <c r="C117" s="238">
        <v>166.99</v>
      </c>
      <c r="D117" s="239">
        <v>211.5</v>
      </c>
    </row>
    <row r="118" ht="22.95" customHeight="true" spans="1:4">
      <c r="A118" s="237" t="s">
        <v>2231</v>
      </c>
      <c r="B118" s="238">
        <v>196.967</v>
      </c>
      <c r="C118" s="238">
        <v>196.967</v>
      </c>
      <c r="D118" s="239">
        <v>181.4066</v>
      </c>
    </row>
    <row r="119" ht="22.95" customHeight="true" spans="1:4">
      <c r="A119" s="237" t="s">
        <v>2296</v>
      </c>
      <c r="B119" s="238"/>
      <c r="C119" s="238"/>
      <c r="D119" s="239">
        <v>225.44</v>
      </c>
    </row>
    <row r="120" ht="22.95" customHeight="true" spans="1:4">
      <c r="A120" s="237" t="s">
        <v>2242</v>
      </c>
      <c r="B120" s="238">
        <v>346.89</v>
      </c>
      <c r="C120" s="238">
        <v>628.5251</v>
      </c>
      <c r="D120" s="239">
        <v>718.5463</v>
      </c>
    </row>
    <row r="121" ht="22.95" customHeight="true" spans="1:4">
      <c r="A121" s="237" t="s">
        <v>2297</v>
      </c>
      <c r="B121" s="238">
        <v>15365.7988</v>
      </c>
      <c r="C121" s="238">
        <v>12501.525</v>
      </c>
      <c r="D121" s="239">
        <v>9349.3686</v>
      </c>
    </row>
    <row r="122" ht="22.95" customHeight="true" spans="1:4">
      <c r="A122" s="237" t="s">
        <v>2298</v>
      </c>
      <c r="B122" s="238">
        <v>11717.115041</v>
      </c>
      <c r="C122" s="238">
        <v>9106.2167</v>
      </c>
      <c r="D122" s="239">
        <v>10005.3358</v>
      </c>
    </row>
    <row r="123" ht="22.95" customHeight="true" spans="1:4">
      <c r="A123" s="237" t="s">
        <v>2229</v>
      </c>
      <c r="B123" s="238">
        <v>7033.245041</v>
      </c>
      <c r="C123" s="238">
        <v>7513.3267</v>
      </c>
      <c r="D123" s="239">
        <v>8252.8398</v>
      </c>
    </row>
    <row r="124" ht="22.95" customHeight="true" spans="1:4">
      <c r="A124" s="240" t="s">
        <v>2230</v>
      </c>
      <c r="B124" s="241">
        <v>1101</v>
      </c>
      <c r="C124" s="241">
        <v>1101</v>
      </c>
      <c r="D124" s="242">
        <v>991.3</v>
      </c>
    </row>
    <row r="125" ht="22.95" customHeight="true" spans="1:4">
      <c r="A125" s="237" t="s">
        <v>2231</v>
      </c>
      <c r="B125" s="238">
        <v>582.87</v>
      </c>
      <c r="C125" s="238">
        <v>491.89</v>
      </c>
      <c r="D125" s="239">
        <v>761.196</v>
      </c>
    </row>
    <row r="126" ht="22.95" customHeight="true" spans="1:4">
      <c r="A126" s="237" t="s">
        <v>2299</v>
      </c>
      <c r="B126" s="238">
        <v>3000</v>
      </c>
      <c r="C126" s="238"/>
      <c r="D126" s="239">
        <v>0</v>
      </c>
    </row>
    <row r="127" ht="22.95" customHeight="true" spans="1:4">
      <c r="A127" s="237" t="s">
        <v>2300</v>
      </c>
      <c r="B127" s="238">
        <v>12779.992863</v>
      </c>
      <c r="C127" s="238">
        <v>13914.0558</v>
      </c>
      <c r="D127" s="239">
        <v>13519.4013</v>
      </c>
    </row>
    <row r="128" ht="22.95" customHeight="true" spans="1:4">
      <c r="A128" s="237" t="s">
        <v>2229</v>
      </c>
      <c r="B128" s="238">
        <v>6595.640333</v>
      </c>
      <c r="C128" s="238">
        <v>6702.6148</v>
      </c>
      <c r="D128" s="239">
        <v>7257.6241</v>
      </c>
    </row>
    <row r="129" ht="22.95" customHeight="true" spans="1:4">
      <c r="A129" s="237" t="s">
        <v>2230</v>
      </c>
      <c r="B129" s="238">
        <v>1364.51</v>
      </c>
      <c r="C129" s="238">
        <v>1494.51</v>
      </c>
      <c r="D129" s="239">
        <v>1454.51</v>
      </c>
    </row>
    <row r="130" ht="22.95" customHeight="true" spans="1:4">
      <c r="A130" s="237" t="s">
        <v>2301</v>
      </c>
      <c r="B130" s="238">
        <v>2468.449168</v>
      </c>
      <c r="C130" s="238">
        <v>2182.484</v>
      </c>
      <c r="D130" s="239">
        <v>2064.9828</v>
      </c>
    </row>
    <row r="131" ht="22.95" customHeight="true" spans="1:4">
      <c r="A131" s="237" t="s">
        <v>2302</v>
      </c>
      <c r="B131" s="238">
        <v>2195.813362</v>
      </c>
      <c r="C131" s="238">
        <v>2245.4784</v>
      </c>
      <c r="D131" s="239">
        <v>2260.0444</v>
      </c>
    </row>
    <row r="132" ht="22.95" customHeight="true" spans="1:4">
      <c r="A132" s="237" t="s">
        <v>2242</v>
      </c>
      <c r="B132" s="238">
        <v>112.28</v>
      </c>
      <c r="C132" s="238">
        <v>114.84</v>
      </c>
      <c r="D132" s="239">
        <v>138.86</v>
      </c>
    </row>
    <row r="133" ht="22.95" customHeight="true" spans="1:4">
      <c r="A133" s="237" t="s">
        <v>2303</v>
      </c>
      <c r="B133" s="238">
        <v>43.3</v>
      </c>
      <c r="C133" s="238">
        <v>1174.1286</v>
      </c>
      <c r="D133" s="239">
        <v>343.38</v>
      </c>
    </row>
    <row r="134" ht="22.95" customHeight="true" spans="1:4">
      <c r="A134" s="237" t="s">
        <v>2304</v>
      </c>
      <c r="B134" s="238">
        <v>4100</v>
      </c>
      <c r="C134" s="238">
        <v>1800</v>
      </c>
      <c r="D134" s="239">
        <v>1030</v>
      </c>
    </row>
    <row r="135" ht="22.95" customHeight="true" spans="1:4">
      <c r="A135" s="237" t="s">
        <v>2305</v>
      </c>
      <c r="B135" s="238">
        <v>4100</v>
      </c>
      <c r="C135" s="238">
        <v>1800</v>
      </c>
      <c r="D135" s="239">
        <v>1030</v>
      </c>
    </row>
    <row r="136" ht="22.95" customHeight="true" spans="1:4">
      <c r="A136" s="237" t="s">
        <v>2306</v>
      </c>
      <c r="B136" s="238">
        <v>14921.39832</v>
      </c>
      <c r="C136" s="238">
        <v>14472.0628</v>
      </c>
      <c r="D136" s="239">
        <v>14229.8066</v>
      </c>
    </row>
    <row r="137" ht="22.95" customHeight="true" spans="1:4">
      <c r="A137" s="237" t="s">
        <v>2229</v>
      </c>
      <c r="B137" s="238">
        <v>3254.658102</v>
      </c>
      <c r="C137" s="238">
        <v>3113.201</v>
      </c>
      <c r="D137" s="239">
        <v>3341.6578</v>
      </c>
    </row>
    <row r="138" ht="22.95" customHeight="true" spans="1:4">
      <c r="A138" s="237" t="s">
        <v>2242</v>
      </c>
      <c r="B138" s="238">
        <v>2447.24</v>
      </c>
      <c r="C138" s="238">
        <v>485.2133</v>
      </c>
      <c r="D138" s="239">
        <v>0</v>
      </c>
    </row>
    <row r="139" ht="22.95" customHeight="true" spans="1:4">
      <c r="A139" s="237" t="s">
        <v>2307</v>
      </c>
      <c r="B139" s="238">
        <v>9219.500218</v>
      </c>
      <c r="C139" s="238">
        <v>10873.6485</v>
      </c>
      <c r="D139" s="239">
        <v>10888.1488</v>
      </c>
    </row>
    <row r="140" ht="22.95" customHeight="true" spans="1:4">
      <c r="A140" s="237" t="s">
        <v>2308</v>
      </c>
      <c r="B140" s="238">
        <v>12093.650337</v>
      </c>
      <c r="C140" s="238">
        <v>10987.3875</v>
      </c>
      <c r="D140" s="239">
        <v>11378.708</v>
      </c>
    </row>
    <row r="141" ht="22.95" customHeight="true" spans="1:4">
      <c r="A141" s="237" t="s">
        <v>2229</v>
      </c>
      <c r="B141" s="238">
        <v>4877.920337</v>
      </c>
      <c r="C141" s="238">
        <v>3228.9509</v>
      </c>
      <c r="D141" s="239">
        <v>3718.4873</v>
      </c>
    </row>
    <row r="142" ht="22.95" customHeight="true" spans="1:4">
      <c r="A142" s="237" t="s">
        <v>2230</v>
      </c>
      <c r="B142" s="238">
        <v>5226</v>
      </c>
      <c r="C142" s="238"/>
      <c r="D142" s="239">
        <v>0</v>
      </c>
    </row>
    <row r="143" ht="22.95" customHeight="true" spans="1:4">
      <c r="A143" s="237" t="s">
        <v>2309</v>
      </c>
      <c r="B143" s="238"/>
      <c r="C143" s="238">
        <v>1566.7741</v>
      </c>
      <c r="D143" s="239">
        <v>22.4829</v>
      </c>
    </row>
    <row r="144" ht="22.95" customHeight="true" spans="1:4">
      <c r="A144" s="237" t="s">
        <v>2242</v>
      </c>
      <c r="B144" s="238">
        <v>181.81</v>
      </c>
      <c r="C144" s="238">
        <v>755.8325</v>
      </c>
      <c r="D144" s="239">
        <v>744.7378</v>
      </c>
    </row>
    <row r="145" ht="22.95" customHeight="true" spans="1:4">
      <c r="A145" s="237" t="s">
        <v>2310</v>
      </c>
      <c r="B145" s="238">
        <v>1807.92</v>
      </c>
      <c r="C145" s="238">
        <v>5435.83</v>
      </c>
      <c r="D145" s="239">
        <v>6893</v>
      </c>
    </row>
    <row r="146" ht="22.95" customHeight="true" spans="1:4">
      <c r="A146" s="237" t="s">
        <v>2311</v>
      </c>
      <c r="B146" s="238">
        <v>249780.529372</v>
      </c>
      <c r="C146" s="238">
        <v>242657.400874</v>
      </c>
      <c r="D146" s="239">
        <v>245056.754137</v>
      </c>
    </row>
    <row r="147" ht="22.95" customHeight="true" spans="1:4">
      <c r="A147" s="237" t="s">
        <v>2229</v>
      </c>
      <c r="B147" s="238">
        <v>31362.811181</v>
      </c>
      <c r="C147" s="238">
        <v>31349.6976</v>
      </c>
      <c r="D147" s="239">
        <v>33896.3748</v>
      </c>
    </row>
    <row r="148" ht="22.95" customHeight="true" spans="1:4">
      <c r="A148" s="237" t="s">
        <v>2230</v>
      </c>
      <c r="B148" s="238">
        <v>757</v>
      </c>
      <c r="C148" s="238">
        <v>764.31</v>
      </c>
      <c r="D148" s="239">
        <v>712</v>
      </c>
    </row>
    <row r="149" ht="22.95" customHeight="true" spans="1:4">
      <c r="A149" s="237" t="s">
        <v>2312</v>
      </c>
      <c r="B149" s="238">
        <v>1876.8527</v>
      </c>
      <c r="C149" s="238">
        <v>1612</v>
      </c>
      <c r="D149" s="239">
        <v>0</v>
      </c>
    </row>
    <row r="150" ht="22.95" customHeight="true" spans="1:4">
      <c r="A150" s="237" t="s">
        <v>2313</v>
      </c>
      <c r="B150" s="238">
        <v>1601</v>
      </c>
      <c r="C150" s="238">
        <v>1575</v>
      </c>
      <c r="D150" s="239">
        <v>1523</v>
      </c>
    </row>
    <row r="151" ht="22.95" customHeight="true" spans="1:4">
      <c r="A151" s="237" t="s">
        <v>2258</v>
      </c>
      <c r="B151" s="238">
        <v>7651.09</v>
      </c>
      <c r="C151" s="238">
        <v>9174.899998</v>
      </c>
      <c r="D151" s="239">
        <v>10348.715</v>
      </c>
    </row>
    <row r="152" ht="22.95" customHeight="true" spans="1:4">
      <c r="A152" s="237" t="s">
        <v>2314</v>
      </c>
      <c r="B152" s="238">
        <v>70289.5</v>
      </c>
      <c r="C152" s="238">
        <v>54445.664</v>
      </c>
      <c r="D152" s="239">
        <v>48863.889937</v>
      </c>
    </row>
    <row r="153" ht="22.95" customHeight="true" spans="1:4">
      <c r="A153" s="237" t="s">
        <v>2315</v>
      </c>
      <c r="B153" s="238">
        <v>4847</v>
      </c>
      <c r="C153" s="238">
        <v>4493.45</v>
      </c>
      <c r="D153" s="239">
        <v>5810.14</v>
      </c>
    </row>
    <row r="154" ht="22.95" customHeight="true" spans="1:4">
      <c r="A154" s="240" t="s">
        <v>2316</v>
      </c>
      <c r="B154" s="241">
        <v>13000.96</v>
      </c>
      <c r="C154" s="241">
        <v>14243.26</v>
      </c>
      <c r="D154" s="242">
        <v>12488.7</v>
      </c>
    </row>
    <row r="155" ht="22.95" customHeight="true" spans="1:4">
      <c r="A155" s="237" t="s">
        <v>2317</v>
      </c>
      <c r="B155" s="238"/>
      <c r="C155" s="238">
        <v>231.2</v>
      </c>
      <c r="D155" s="239">
        <v>158.91</v>
      </c>
    </row>
    <row r="156" ht="22.95" customHeight="true" spans="1:4">
      <c r="A156" s="237" t="s">
        <v>2318</v>
      </c>
      <c r="B156" s="238">
        <v>26746</v>
      </c>
      <c r="C156" s="238">
        <v>28892.6</v>
      </c>
      <c r="D156" s="239">
        <v>27146.1</v>
      </c>
    </row>
    <row r="157" ht="22.95" customHeight="true" spans="1:4">
      <c r="A157" s="237" t="s">
        <v>2319</v>
      </c>
      <c r="B157" s="238">
        <v>17343.5</v>
      </c>
      <c r="C157" s="238">
        <v>14768</v>
      </c>
      <c r="D157" s="239">
        <v>17437.5</v>
      </c>
    </row>
    <row r="158" ht="22.95" customHeight="true" spans="1:4">
      <c r="A158" s="237" t="s">
        <v>2242</v>
      </c>
      <c r="B158" s="238">
        <v>55109.905491</v>
      </c>
      <c r="C158" s="238">
        <v>55039.1248</v>
      </c>
      <c r="D158" s="239">
        <v>66335.8955</v>
      </c>
    </row>
    <row r="159" ht="22.95" customHeight="true" spans="1:4">
      <c r="A159" s="237" t="s">
        <v>2320</v>
      </c>
      <c r="B159" s="238">
        <v>19194.91</v>
      </c>
      <c r="C159" s="238">
        <v>26068.194476</v>
      </c>
      <c r="D159" s="239">
        <v>20335.5289</v>
      </c>
    </row>
    <row r="160" ht="22.95" customHeight="true" spans="1:4">
      <c r="A160" s="237" t="s">
        <v>2321</v>
      </c>
      <c r="B160" s="238">
        <v>47142.8124</v>
      </c>
      <c r="C160" s="238">
        <v>76342.74</v>
      </c>
      <c r="D160" s="239">
        <v>10219</v>
      </c>
    </row>
    <row r="161" ht="22.95" customHeight="true" spans="1:4">
      <c r="A161" s="237" t="s">
        <v>2322</v>
      </c>
      <c r="B161" s="238">
        <v>500</v>
      </c>
      <c r="C161" s="238">
        <v>500</v>
      </c>
      <c r="D161" s="239">
        <v>500</v>
      </c>
    </row>
    <row r="162" ht="22.95" customHeight="true" spans="1:4">
      <c r="A162" s="237" t="s">
        <v>2323</v>
      </c>
      <c r="B162" s="238">
        <v>46642.8124</v>
      </c>
      <c r="C162" s="238">
        <v>75842.74</v>
      </c>
      <c r="D162" s="239">
        <v>9719</v>
      </c>
    </row>
    <row r="163" ht="22.95" customHeight="true" spans="1:4">
      <c r="A163" s="234" t="s">
        <v>2324</v>
      </c>
      <c r="B163" s="235">
        <v>31197.06</v>
      </c>
      <c r="C163" s="235">
        <v>28988.11</v>
      </c>
      <c r="D163" s="236">
        <v>19607</v>
      </c>
    </row>
    <row r="164" ht="22.95" customHeight="true" spans="1:4">
      <c r="A164" s="234" t="s">
        <v>2325</v>
      </c>
      <c r="B164" s="235">
        <v>2896222.182008</v>
      </c>
      <c r="C164" s="235">
        <v>2959174.0732</v>
      </c>
      <c r="D164" s="236">
        <v>2910064.87683</v>
      </c>
    </row>
    <row r="165" ht="22.95" customHeight="true" spans="1:4">
      <c r="A165" s="237" t="s">
        <v>2326</v>
      </c>
      <c r="B165" s="238">
        <v>5058</v>
      </c>
      <c r="C165" s="238">
        <v>1050.52</v>
      </c>
      <c r="D165" s="239">
        <v>2510.52</v>
      </c>
    </row>
    <row r="166" ht="22.95" customHeight="true" spans="1:4">
      <c r="A166" s="237" t="s">
        <v>2327</v>
      </c>
      <c r="B166" s="238">
        <v>295273.364859</v>
      </c>
      <c r="C166" s="238">
        <v>301187.8533</v>
      </c>
      <c r="D166" s="239">
        <v>337412.241</v>
      </c>
    </row>
    <row r="167" ht="22.95" customHeight="true" spans="1:4">
      <c r="A167" s="237" t="s">
        <v>2328</v>
      </c>
      <c r="B167" s="238">
        <v>401822.534524</v>
      </c>
      <c r="C167" s="238">
        <v>403057.3294</v>
      </c>
      <c r="D167" s="239">
        <v>354224.01295</v>
      </c>
    </row>
    <row r="168" ht="22.95" customHeight="true" spans="1:4">
      <c r="A168" s="237" t="s">
        <v>2329</v>
      </c>
      <c r="B168" s="238">
        <v>730804.651617</v>
      </c>
      <c r="C168" s="238">
        <v>747551.6974</v>
      </c>
      <c r="D168" s="239">
        <v>674300.78541</v>
      </c>
    </row>
    <row r="169" ht="22.95" customHeight="true" spans="1:4">
      <c r="A169" s="237" t="s">
        <v>2330</v>
      </c>
      <c r="B169" s="238">
        <v>25854.323159</v>
      </c>
      <c r="C169" s="238">
        <v>27451.4401</v>
      </c>
      <c r="D169" s="239">
        <v>29506.0001</v>
      </c>
    </row>
    <row r="170" ht="22.95" customHeight="true" spans="1:4">
      <c r="A170" s="237" t="s">
        <v>2331</v>
      </c>
      <c r="B170" s="238">
        <v>837536.684776</v>
      </c>
      <c r="C170" s="238">
        <v>890445.3615</v>
      </c>
      <c r="D170" s="239">
        <v>973317.30977</v>
      </c>
    </row>
    <row r="171" ht="22.95" customHeight="true" spans="1:4">
      <c r="A171" s="237" t="s">
        <v>2332</v>
      </c>
      <c r="B171" s="238">
        <v>140213.783073</v>
      </c>
      <c r="C171" s="238">
        <v>142412.6315</v>
      </c>
      <c r="D171" s="239">
        <v>158905.3426</v>
      </c>
    </row>
    <row r="172" ht="22.95" customHeight="true" spans="1:4">
      <c r="A172" s="234" t="s">
        <v>2333</v>
      </c>
      <c r="B172" s="235">
        <v>3038461.20803</v>
      </c>
      <c r="C172" s="235">
        <v>3307129.190265</v>
      </c>
      <c r="D172" s="236">
        <v>3479847.500799</v>
      </c>
    </row>
    <row r="173" ht="22.95" customHeight="true" spans="1:4">
      <c r="A173" s="237" t="s">
        <v>2334</v>
      </c>
      <c r="B173" s="238">
        <v>27234.714636</v>
      </c>
      <c r="C173" s="238">
        <v>28737.339465</v>
      </c>
      <c r="D173" s="239">
        <v>28236.628</v>
      </c>
    </row>
    <row r="174" ht="22.95" customHeight="true" spans="1:4">
      <c r="A174" s="237" t="s">
        <v>2229</v>
      </c>
      <c r="B174" s="238">
        <v>12305.053904</v>
      </c>
      <c r="C174" s="238">
        <v>12546.525265</v>
      </c>
      <c r="D174" s="239">
        <v>13928.0486</v>
      </c>
    </row>
    <row r="175" ht="22.95" customHeight="true" spans="1:4">
      <c r="A175" s="237" t="s">
        <v>2230</v>
      </c>
      <c r="B175" s="238">
        <v>9267.336701</v>
      </c>
      <c r="C175" s="238">
        <v>10550.0842</v>
      </c>
      <c r="D175" s="239">
        <v>10059.0684</v>
      </c>
    </row>
    <row r="176" ht="22.95" customHeight="true" spans="1:4">
      <c r="A176" s="237" t="s">
        <v>2335</v>
      </c>
      <c r="B176" s="238">
        <v>5662.324031</v>
      </c>
      <c r="C176" s="238">
        <v>5640.73</v>
      </c>
      <c r="D176" s="239">
        <v>4249.511</v>
      </c>
    </row>
    <row r="177" ht="22.95" customHeight="true" spans="1:4">
      <c r="A177" s="237" t="s">
        <v>2336</v>
      </c>
      <c r="B177" s="238">
        <v>2007182.057414</v>
      </c>
      <c r="C177" s="238">
        <v>2246128.6986</v>
      </c>
      <c r="D177" s="239">
        <v>2279303.6719</v>
      </c>
    </row>
    <row r="178" ht="22.95" customHeight="true" spans="1:4">
      <c r="A178" s="237" t="s">
        <v>2337</v>
      </c>
      <c r="B178" s="238">
        <v>7704.58</v>
      </c>
      <c r="C178" s="238">
        <v>8130.61</v>
      </c>
      <c r="D178" s="239">
        <v>13727.02</v>
      </c>
    </row>
    <row r="179" ht="22.95" customHeight="true" spans="1:4">
      <c r="A179" s="237" t="s">
        <v>2338</v>
      </c>
      <c r="B179" s="238">
        <v>55824.766836</v>
      </c>
      <c r="C179" s="238">
        <v>85140.8272</v>
      </c>
      <c r="D179" s="239">
        <v>89323.4516</v>
      </c>
    </row>
    <row r="180" ht="22.95" customHeight="true" spans="1:4">
      <c r="A180" s="237" t="s">
        <v>2339</v>
      </c>
      <c r="B180" s="238"/>
      <c r="C180" s="238"/>
      <c r="D180" s="239">
        <v>62745.92</v>
      </c>
    </row>
    <row r="181" ht="22.95" customHeight="true" spans="1:4">
      <c r="A181" s="237" t="s">
        <v>2340</v>
      </c>
      <c r="B181" s="238">
        <v>35258.951853</v>
      </c>
      <c r="C181" s="238">
        <v>30619.8774</v>
      </c>
      <c r="D181" s="239">
        <v>41669.6412</v>
      </c>
    </row>
    <row r="182" ht="22.95" customHeight="true" spans="1:4">
      <c r="A182" s="237" t="s">
        <v>2341</v>
      </c>
      <c r="B182" s="238">
        <v>1793443.918725</v>
      </c>
      <c r="C182" s="238">
        <v>2007269.924</v>
      </c>
      <c r="D182" s="239">
        <v>2041613.6391</v>
      </c>
    </row>
    <row r="183" ht="22.95" customHeight="true" spans="1:4">
      <c r="A183" s="237" t="s">
        <v>2342</v>
      </c>
      <c r="B183" s="238">
        <v>114949.84</v>
      </c>
      <c r="C183" s="238">
        <v>114967.46</v>
      </c>
      <c r="D183" s="239">
        <v>30224</v>
      </c>
    </row>
    <row r="184" ht="22.95" customHeight="true" spans="1:4">
      <c r="A184" s="240" t="s">
        <v>2343</v>
      </c>
      <c r="B184" s="241">
        <v>902348.586345</v>
      </c>
      <c r="C184" s="241">
        <v>959638.292</v>
      </c>
      <c r="D184" s="242">
        <v>1080104.186899</v>
      </c>
    </row>
    <row r="185" ht="22.95" customHeight="true" spans="1:4">
      <c r="A185" s="237" t="s">
        <v>2344</v>
      </c>
      <c r="B185" s="238">
        <v>107559.21868</v>
      </c>
      <c r="C185" s="238">
        <v>53090.159</v>
      </c>
      <c r="D185" s="239">
        <v>46488.30429</v>
      </c>
    </row>
    <row r="186" ht="22.95" customHeight="true" spans="1:4">
      <c r="A186" s="237" t="s">
        <v>2345</v>
      </c>
      <c r="B186" s="238">
        <v>239230.976281</v>
      </c>
      <c r="C186" s="238">
        <v>246803.7</v>
      </c>
      <c r="D186" s="239">
        <v>290877.780009</v>
      </c>
    </row>
    <row r="187" ht="22.95" customHeight="true" spans="1:4">
      <c r="A187" s="237" t="s">
        <v>2346</v>
      </c>
      <c r="B187" s="238">
        <v>541796.391384</v>
      </c>
      <c r="C187" s="238">
        <v>636810.793</v>
      </c>
      <c r="D187" s="239">
        <v>742738.1026</v>
      </c>
    </row>
    <row r="188" ht="22.95" customHeight="true" spans="1:4">
      <c r="A188" s="237" t="s">
        <v>2347</v>
      </c>
      <c r="B188" s="238">
        <v>13762</v>
      </c>
      <c r="C188" s="238">
        <v>22933.64</v>
      </c>
      <c r="D188" s="239">
        <v>0</v>
      </c>
    </row>
    <row r="189" ht="22.95" customHeight="true" spans="1:4">
      <c r="A189" s="237" t="s">
        <v>2348</v>
      </c>
      <c r="B189" s="238">
        <v>4550.829685</v>
      </c>
      <c r="C189" s="238">
        <v>540.69</v>
      </c>
      <c r="D189" s="239">
        <v>863.2331</v>
      </c>
    </row>
    <row r="190" ht="22.95" customHeight="true" spans="1:4">
      <c r="A190" s="237" t="s">
        <v>2349</v>
      </c>
      <c r="B190" s="238">
        <v>605.07</v>
      </c>
      <c r="C190" s="238">
        <v>540.69</v>
      </c>
      <c r="D190" s="239">
        <v>863.2331</v>
      </c>
    </row>
    <row r="191" ht="22.95" customHeight="true" spans="1:4">
      <c r="A191" s="237" t="s">
        <v>2350</v>
      </c>
      <c r="B191" s="238">
        <v>3945.759685</v>
      </c>
      <c r="C191" s="238"/>
      <c r="D191" s="239">
        <v>0</v>
      </c>
    </row>
    <row r="192" ht="22.95" customHeight="true" spans="1:4">
      <c r="A192" s="237" t="s">
        <v>2351</v>
      </c>
      <c r="B192" s="238">
        <v>1848</v>
      </c>
      <c r="C192" s="238"/>
      <c r="D192" s="239">
        <v>0</v>
      </c>
    </row>
    <row r="193" ht="22.95" customHeight="true" spans="1:4">
      <c r="A193" s="237" t="s">
        <v>2352</v>
      </c>
      <c r="B193" s="238">
        <v>1848</v>
      </c>
      <c r="C193" s="238"/>
      <c r="D193" s="239">
        <v>0</v>
      </c>
    </row>
    <row r="194" ht="22.95" customHeight="true" spans="1:4">
      <c r="A194" s="237" t="s">
        <v>2353</v>
      </c>
      <c r="B194" s="238">
        <v>2896.395506</v>
      </c>
      <c r="C194" s="238">
        <v>3026.8072</v>
      </c>
      <c r="D194" s="239">
        <v>3493.9382</v>
      </c>
    </row>
    <row r="195" ht="22.95" customHeight="true" spans="1:4">
      <c r="A195" s="237" t="s">
        <v>2354</v>
      </c>
      <c r="B195" s="238">
        <v>2896.395506</v>
      </c>
      <c r="C195" s="238">
        <v>3026.8072</v>
      </c>
      <c r="D195" s="239">
        <v>3403.9382</v>
      </c>
    </row>
    <row r="196" ht="22.95" customHeight="true" spans="1:4">
      <c r="A196" s="237" t="s">
        <v>2355</v>
      </c>
      <c r="B196" s="238"/>
      <c r="C196" s="238"/>
      <c r="D196" s="239">
        <v>90</v>
      </c>
    </row>
    <row r="197" ht="22.95" customHeight="true" spans="1:4">
      <c r="A197" s="237" t="s">
        <v>2356</v>
      </c>
      <c r="B197" s="238">
        <v>63440.601844</v>
      </c>
      <c r="C197" s="238">
        <v>61122.683</v>
      </c>
      <c r="D197" s="239">
        <v>57338.1227</v>
      </c>
    </row>
    <row r="198" ht="22.95" customHeight="true" spans="1:4">
      <c r="A198" s="237" t="s">
        <v>2357</v>
      </c>
      <c r="B198" s="238">
        <v>41650</v>
      </c>
      <c r="C198" s="238">
        <v>40060</v>
      </c>
      <c r="D198" s="239">
        <v>152.74</v>
      </c>
    </row>
    <row r="199" ht="22.95" customHeight="true" spans="1:4">
      <c r="A199" s="237" t="s">
        <v>2358</v>
      </c>
      <c r="B199" s="238">
        <v>21066.821844</v>
      </c>
      <c r="C199" s="238">
        <v>21056.703</v>
      </c>
      <c r="D199" s="239">
        <v>23457.9227</v>
      </c>
    </row>
    <row r="200" ht="22.95" customHeight="true" spans="1:4">
      <c r="A200" s="237" t="s">
        <v>2359</v>
      </c>
      <c r="B200" s="238">
        <v>100</v>
      </c>
      <c r="C200" s="238"/>
      <c r="D200" s="239">
        <v>0</v>
      </c>
    </row>
    <row r="201" ht="22.95" customHeight="true" spans="1:4">
      <c r="A201" s="237" t="s">
        <v>2360</v>
      </c>
      <c r="B201" s="238">
        <v>623.78</v>
      </c>
      <c r="C201" s="238">
        <v>5.98</v>
      </c>
      <c r="D201" s="239">
        <v>33727.46</v>
      </c>
    </row>
    <row r="202" ht="22.95" customHeight="true" spans="1:4">
      <c r="A202" s="237" t="s">
        <v>914</v>
      </c>
      <c r="B202" s="238">
        <v>50</v>
      </c>
      <c r="C202" s="238"/>
      <c r="D202" s="239">
        <v>0</v>
      </c>
    </row>
    <row r="203" ht="22.95" customHeight="true" spans="1:4">
      <c r="A203" s="237" t="s">
        <v>2361</v>
      </c>
      <c r="B203" s="238">
        <v>50</v>
      </c>
      <c r="C203" s="238"/>
      <c r="D203" s="239">
        <v>0</v>
      </c>
    </row>
    <row r="204" ht="22.95" customHeight="true" spans="1:4">
      <c r="A204" s="237" t="s">
        <v>2362</v>
      </c>
      <c r="B204" s="238">
        <v>28910.0226</v>
      </c>
      <c r="C204" s="238">
        <v>7934.68</v>
      </c>
      <c r="D204" s="239">
        <v>30507.72</v>
      </c>
    </row>
    <row r="205" ht="22.95" customHeight="true" spans="1:4">
      <c r="A205" s="237" t="s">
        <v>921</v>
      </c>
      <c r="B205" s="238">
        <v>28910.0226</v>
      </c>
      <c r="C205" s="238">
        <v>7934.68</v>
      </c>
      <c r="D205" s="239">
        <v>30507.72</v>
      </c>
    </row>
    <row r="206" ht="22.95" customHeight="true" spans="1:4">
      <c r="A206" s="234" t="s">
        <v>2363</v>
      </c>
      <c r="B206" s="235">
        <v>817542.659039</v>
      </c>
      <c r="C206" s="235">
        <v>1111186.510556</v>
      </c>
      <c r="D206" s="236">
        <v>842127.0202</v>
      </c>
    </row>
    <row r="207" ht="22.95" customHeight="true" spans="1:4">
      <c r="A207" s="237" t="s">
        <v>2364</v>
      </c>
      <c r="B207" s="238">
        <v>15733.73287</v>
      </c>
      <c r="C207" s="238">
        <v>16298.7714</v>
      </c>
      <c r="D207" s="239">
        <v>23006.2412</v>
      </c>
    </row>
    <row r="208" ht="22.95" customHeight="true" spans="1:4">
      <c r="A208" s="237" t="s">
        <v>2229</v>
      </c>
      <c r="B208" s="238">
        <v>8056.50217</v>
      </c>
      <c r="C208" s="238">
        <v>7224.1061</v>
      </c>
      <c r="D208" s="239">
        <v>8304.9312</v>
      </c>
    </row>
    <row r="209" ht="22.95" customHeight="true" spans="1:4">
      <c r="A209" s="237" t="s">
        <v>2230</v>
      </c>
      <c r="B209" s="238">
        <v>1285.42</v>
      </c>
      <c r="C209" s="238"/>
      <c r="D209" s="239">
        <v>0</v>
      </c>
    </row>
    <row r="210" ht="22.95" customHeight="true" spans="1:4">
      <c r="A210" s="237" t="s">
        <v>2231</v>
      </c>
      <c r="B210" s="238">
        <v>411.7707</v>
      </c>
      <c r="C210" s="238">
        <v>300</v>
      </c>
      <c r="D210" s="239">
        <v>234</v>
      </c>
    </row>
    <row r="211" ht="22.95" customHeight="true" spans="1:4">
      <c r="A211" s="237" t="s">
        <v>2365</v>
      </c>
      <c r="B211" s="238">
        <v>5980.04</v>
      </c>
      <c r="C211" s="238">
        <v>8774.6653</v>
      </c>
      <c r="D211" s="239">
        <v>14467.31</v>
      </c>
    </row>
    <row r="212" ht="22.95" customHeight="true" spans="1:4">
      <c r="A212" s="237" t="s">
        <v>2366</v>
      </c>
      <c r="B212" s="238">
        <v>168487.457883</v>
      </c>
      <c r="C212" s="238">
        <v>343828.0693</v>
      </c>
      <c r="D212" s="239">
        <v>305064.9852</v>
      </c>
    </row>
    <row r="213" ht="22.95" customHeight="true" spans="1:4">
      <c r="A213" s="237" t="s">
        <v>2367</v>
      </c>
      <c r="B213" s="238">
        <v>11875.505158</v>
      </c>
      <c r="C213" s="238">
        <v>20418.6197</v>
      </c>
      <c r="D213" s="239">
        <v>14415.1043</v>
      </c>
    </row>
    <row r="214" ht="22.95" customHeight="true" spans="1:4">
      <c r="A214" s="240" t="s">
        <v>2368</v>
      </c>
      <c r="B214" s="241">
        <v>55790</v>
      </c>
      <c r="C214" s="241">
        <v>56000</v>
      </c>
      <c r="D214" s="242">
        <v>52942</v>
      </c>
    </row>
    <row r="215" ht="22.95" customHeight="true" spans="1:4">
      <c r="A215" s="237" t="s">
        <v>2369</v>
      </c>
      <c r="B215" s="238">
        <v>31200</v>
      </c>
      <c r="C215" s="238">
        <v>12200</v>
      </c>
      <c r="D215" s="239">
        <v>66250</v>
      </c>
    </row>
    <row r="216" ht="22.95" customHeight="true" spans="1:4">
      <c r="A216" s="237" t="s">
        <v>2370</v>
      </c>
      <c r="B216" s="238">
        <v>36934.1</v>
      </c>
      <c r="C216" s="238">
        <v>220000</v>
      </c>
      <c r="D216" s="239">
        <v>0</v>
      </c>
    </row>
    <row r="217" ht="22.95" customHeight="true" spans="1:4">
      <c r="A217" s="237" t="s">
        <v>2371</v>
      </c>
      <c r="B217" s="238">
        <v>18139.8</v>
      </c>
      <c r="C217" s="238">
        <v>700</v>
      </c>
      <c r="D217" s="239">
        <v>48690</v>
      </c>
    </row>
    <row r="218" ht="22.95" customHeight="true" spans="1:4">
      <c r="A218" s="237" t="s">
        <v>2372</v>
      </c>
      <c r="B218" s="238">
        <v>4000</v>
      </c>
      <c r="C218" s="238">
        <v>2651</v>
      </c>
      <c r="D218" s="239">
        <v>73646.5</v>
      </c>
    </row>
    <row r="219" ht="22.95" customHeight="true" spans="1:4">
      <c r="A219" s="237" t="s">
        <v>2373</v>
      </c>
      <c r="B219" s="238">
        <v>10548.052725</v>
      </c>
      <c r="C219" s="238">
        <v>31858.4496</v>
      </c>
      <c r="D219" s="239">
        <v>49121.3809</v>
      </c>
    </row>
    <row r="220" ht="22.95" customHeight="true" spans="1:4">
      <c r="A220" s="237" t="s">
        <v>2374</v>
      </c>
      <c r="B220" s="238">
        <v>29822.369204</v>
      </c>
      <c r="C220" s="238">
        <v>55271.0541</v>
      </c>
      <c r="D220" s="239">
        <v>34614.2176</v>
      </c>
    </row>
    <row r="221" ht="22.95" customHeight="true" spans="1:4">
      <c r="A221" s="237" t="s">
        <v>2367</v>
      </c>
      <c r="B221" s="238">
        <v>29001.769204</v>
      </c>
      <c r="C221" s="238">
        <v>28938.4241</v>
      </c>
      <c r="D221" s="239">
        <v>31205.4076</v>
      </c>
    </row>
    <row r="222" ht="22.95" customHeight="true" spans="1:4">
      <c r="A222" s="237" t="s">
        <v>2375</v>
      </c>
      <c r="B222" s="238"/>
      <c r="C222" s="238">
        <v>24436.91</v>
      </c>
      <c r="D222" s="239">
        <v>1866.91</v>
      </c>
    </row>
    <row r="223" ht="22.95" customHeight="true" spans="1:4">
      <c r="A223" s="237" t="s">
        <v>2376</v>
      </c>
      <c r="B223" s="238">
        <v>820.6</v>
      </c>
      <c r="C223" s="238">
        <v>1895.72</v>
      </c>
      <c r="D223" s="239">
        <v>1541.9</v>
      </c>
    </row>
    <row r="224" ht="22.95" customHeight="true" spans="1:4">
      <c r="A224" s="237" t="s">
        <v>2377</v>
      </c>
      <c r="B224" s="238">
        <v>62342.09</v>
      </c>
      <c r="C224" s="238">
        <v>50417.72</v>
      </c>
      <c r="D224" s="239">
        <v>51329.27</v>
      </c>
    </row>
    <row r="225" ht="22.95" customHeight="true" spans="1:4">
      <c r="A225" s="237" t="s">
        <v>2367</v>
      </c>
      <c r="B225" s="238">
        <v>10953.43</v>
      </c>
      <c r="C225" s="238">
        <v>10711.48</v>
      </c>
      <c r="D225" s="239">
        <v>15354.94</v>
      </c>
    </row>
    <row r="226" ht="22.95" customHeight="true" spans="1:4">
      <c r="A226" s="237" t="s">
        <v>2378</v>
      </c>
      <c r="B226" s="238">
        <v>36645</v>
      </c>
      <c r="C226" s="238"/>
      <c r="D226" s="239">
        <v>5680</v>
      </c>
    </row>
    <row r="227" ht="22.95" customHeight="true" spans="1:4">
      <c r="A227" s="237" t="s">
        <v>2379</v>
      </c>
      <c r="B227" s="238">
        <v>14743.66</v>
      </c>
      <c r="C227" s="238">
        <v>39706.24</v>
      </c>
      <c r="D227" s="239">
        <v>30294.33</v>
      </c>
    </row>
    <row r="228" ht="22.95" customHeight="true" spans="1:4">
      <c r="A228" s="237" t="s">
        <v>2380</v>
      </c>
      <c r="B228" s="238">
        <v>53594.520306</v>
      </c>
      <c r="C228" s="238">
        <v>49592.99456</v>
      </c>
      <c r="D228" s="239">
        <v>35427.3756</v>
      </c>
    </row>
    <row r="229" ht="22.95" customHeight="true" spans="1:4">
      <c r="A229" s="237" t="s">
        <v>2381</v>
      </c>
      <c r="B229" s="238">
        <v>17706.660996</v>
      </c>
      <c r="C229" s="238">
        <v>15223.9089</v>
      </c>
      <c r="D229" s="239">
        <v>7653.3756</v>
      </c>
    </row>
    <row r="230" ht="22.95" customHeight="true" spans="1:4">
      <c r="A230" s="237" t="s">
        <v>2382</v>
      </c>
      <c r="B230" s="238">
        <v>35887.85931</v>
      </c>
      <c r="C230" s="238">
        <v>34369.08566</v>
      </c>
      <c r="D230" s="239">
        <v>27774</v>
      </c>
    </row>
    <row r="231" ht="22.95" customHeight="true" spans="1:4">
      <c r="A231" s="237" t="s">
        <v>2383</v>
      </c>
      <c r="B231" s="238">
        <v>22516.076304</v>
      </c>
      <c r="C231" s="238">
        <v>14666.774</v>
      </c>
      <c r="D231" s="239">
        <v>16943.8221</v>
      </c>
    </row>
    <row r="232" ht="22.95" customHeight="true" spans="1:4">
      <c r="A232" s="237" t="s">
        <v>2384</v>
      </c>
      <c r="B232" s="238">
        <v>14350.010691</v>
      </c>
      <c r="C232" s="238">
        <v>5816.4851</v>
      </c>
      <c r="D232" s="239">
        <v>6330.7196</v>
      </c>
    </row>
    <row r="233" ht="22.95" customHeight="true" spans="1:4">
      <c r="A233" s="237" t="s">
        <v>2385</v>
      </c>
      <c r="B233" s="238">
        <v>3707.97254</v>
      </c>
      <c r="C233" s="238">
        <v>3766</v>
      </c>
      <c r="D233" s="239">
        <v>4248</v>
      </c>
    </row>
    <row r="234" ht="22.95" customHeight="true" spans="1:4">
      <c r="A234" s="237" t="s">
        <v>2386</v>
      </c>
      <c r="B234" s="238">
        <v>4458.093073</v>
      </c>
      <c r="C234" s="238">
        <v>5084.2889</v>
      </c>
      <c r="D234" s="239">
        <v>6365.1025</v>
      </c>
    </row>
    <row r="235" ht="22.95" customHeight="true" spans="1:4">
      <c r="A235" s="237" t="s">
        <v>2387</v>
      </c>
      <c r="B235" s="238">
        <v>21175.574815</v>
      </c>
      <c r="C235" s="238">
        <v>18958.5472</v>
      </c>
      <c r="D235" s="239">
        <v>20851.0943</v>
      </c>
    </row>
    <row r="236" ht="22.95" customHeight="true" spans="1:4">
      <c r="A236" s="237" t="s">
        <v>2367</v>
      </c>
      <c r="B236" s="238">
        <v>3940.874815</v>
      </c>
      <c r="C236" s="238">
        <v>3999.5472</v>
      </c>
      <c r="D236" s="239">
        <v>3598.5743</v>
      </c>
    </row>
    <row r="237" ht="22.95" customHeight="true" spans="1:4">
      <c r="A237" s="237" t="s">
        <v>2388</v>
      </c>
      <c r="B237" s="238">
        <v>2500</v>
      </c>
      <c r="C237" s="238">
        <v>413</v>
      </c>
      <c r="D237" s="239">
        <v>2965</v>
      </c>
    </row>
    <row r="238" ht="22.95" customHeight="true" spans="1:4">
      <c r="A238" s="237" t="s">
        <v>2389</v>
      </c>
      <c r="B238" s="238">
        <v>2353</v>
      </c>
      <c r="C238" s="238">
        <v>1807</v>
      </c>
      <c r="D238" s="239">
        <v>1484.5</v>
      </c>
    </row>
    <row r="239" ht="22.95" customHeight="true" spans="1:4">
      <c r="A239" s="237" t="s">
        <v>2390</v>
      </c>
      <c r="B239" s="238">
        <v>9158</v>
      </c>
      <c r="C239" s="238">
        <v>9165</v>
      </c>
      <c r="D239" s="239">
        <v>8620</v>
      </c>
    </row>
    <row r="240" ht="22.95" customHeight="true" spans="1:4">
      <c r="A240" s="237" t="s">
        <v>2391</v>
      </c>
      <c r="B240" s="238">
        <v>3223.7</v>
      </c>
      <c r="C240" s="238">
        <v>3574</v>
      </c>
      <c r="D240" s="239">
        <v>4183.02</v>
      </c>
    </row>
    <row r="241" ht="22.95" customHeight="true" spans="1:4">
      <c r="A241" s="237" t="s">
        <v>2392</v>
      </c>
      <c r="B241" s="238">
        <v>6000</v>
      </c>
      <c r="C241" s="238">
        <v>107270</v>
      </c>
      <c r="D241" s="239">
        <v>7670</v>
      </c>
    </row>
    <row r="242" ht="22.95" customHeight="true" spans="1:4">
      <c r="A242" s="237" t="s">
        <v>2393</v>
      </c>
      <c r="B242" s="238">
        <v>6000</v>
      </c>
      <c r="C242" s="238"/>
      <c r="D242" s="239">
        <v>6870</v>
      </c>
    </row>
    <row r="243" ht="22.95" customHeight="true" spans="1:4">
      <c r="A243" s="237" t="s">
        <v>2394</v>
      </c>
      <c r="B243" s="238"/>
      <c r="C243" s="238">
        <v>100000</v>
      </c>
      <c r="D243" s="239">
        <v>0</v>
      </c>
    </row>
    <row r="244" ht="22.95" customHeight="true" spans="1:4">
      <c r="A244" s="240" t="s">
        <v>2395</v>
      </c>
      <c r="B244" s="241"/>
      <c r="C244" s="241">
        <v>7270</v>
      </c>
      <c r="D244" s="242">
        <v>800</v>
      </c>
    </row>
    <row r="245" ht="22.95" customHeight="true" spans="1:4">
      <c r="A245" s="237" t="s">
        <v>2396</v>
      </c>
      <c r="B245" s="238">
        <v>161407.3</v>
      </c>
      <c r="C245" s="238">
        <v>136925.9</v>
      </c>
      <c r="D245" s="239">
        <v>56132</v>
      </c>
    </row>
    <row r="246" ht="22.95" customHeight="true" spans="1:4">
      <c r="A246" s="237" t="s">
        <v>2397</v>
      </c>
      <c r="B246" s="238"/>
      <c r="C246" s="238"/>
      <c r="D246" s="239">
        <v>30000</v>
      </c>
    </row>
    <row r="247" ht="22.95" customHeight="true" spans="1:4">
      <c r="A247" s="237" t="s">
        <v>2398</v>
      </c>
      <c r="B247" s="238">
        <v>161381.3</v>
      </c>
      <c r="C247" s="238">
        <v>130000</v>
      </c>
      <c r="D247" s="239">
        <v>26132</v>
      </c>
    </row>
    <row r="248" ht="22.95" customHeight="true" spans="1:4">
      <c r="A248" s="237" t="s">
        <v>2399</v>
      </c>
      <c r="B248" s="238">
        <v>26</v>
      </c>
      <c r="C248" s="238">
        <v>6925.9</v>
      </c>
      <c r="D248" s="239">
        <v>0</v>
      </c>
    </row>
    <row r="249" ht="22.95" customHeight="true" spans="1:4">
      <c r="A249" s="237" t="s">
        <v>2400</v>
      </c>
      <c r="B249" s="238">
        <v>276463.537657</v>
      </c>
      <c r="C249" s="238">
        <v>317956.679996</v>
      </c>
      <c r="D249" s="239">
        <v>291088.0142</v>
      </c>
    </row>
    <row r="250" ht="22.95" customHeight="true" spans="1:4">
      <c r="A250" s="237" t="s">
        <v>2401</v>
      </c>
      <c r="B250" s="238">
        <v>7700</v>
      </c>
      <c r="C250" s="238">
        <v>9400</v>
      </c>
      <c r="D250" s="239">
        <v>13650</v>
      </c>
    </row>
    <row r="251" ht="22.95" customHeight="true" spans="1:4">
      <c r="A251" s="237" t="s">
        <v>999</v>
      </c>
      <c r="B251" s="238">
        <v>268763.537657</v>
      </c>
      <c r="C251" s="238">
        <v>308556.679996</v>
      </c>
      <c r="D251" s="239">
        <v>277438.0142</v>
      </c>
    </row>
    <row r="252" ht="22.95" customHeight="true" spans="1:4">
      <c r="A252" s="234" t="s">
        <v>2402</v>
      </c>
      <c r="B252" s="235">
        <v>421658.886662</v>
      </c>
      <c r="C252" s="235">
        <v>347275.7735</v>
      </c>
      <c r="D252" s="236">
        <v>364398.121881</v>
      </c>
    </row>
    <row r="253" ht="22.95" customHeight="true" spans="1:4">
      <c r="A253" s="237" t="s">
        <v>2403</v>
      </c>
      <c r="B253" s="238">
        <v>152993.383543</v>
      </c>
      <c r="C253" s="238">
        <v>139985.788437</v>
      </c>
      <c r="D253" s="239">
        <v>127617.6544</v>
      </c>
    </row>
    <row r="254" ht="22.95" customHeight="true" spans="1:4">
      <c r="A254" s="237" t="s">
        <v>2229</v>
      </c>
      <c r="B254" s="238">
        <v>16789.960167</v>
      </c>
      <c r="C254" s="238">
        <v>14272.2789</v>
      </c>
      <c r="D254" s="239">
        <v>15881.7076</v>
      </c>
    </row>
    <row r="255" ht="22.95" customHeight="true" spans="1:4">
      <c r="A255" s="237" t="s">
        <v>2230</v>
      </c>
      <c r="B255" s="238">
        <v>232.75</v>
      </c>
      <c r="C255" s="238">
        <v>285.05</v>
      </c>
      <c r="D255" s="239">
        <v>250.05</v>
      </c>
    </row>
    <row r="256" ht="22.95" customHeight="true" spans="1:4">
      <c r="A256" s="237" t="s">
        <v>2231</v>
      </c>
      <c r="B256" s="238">
        <v>809.7386</v>
      </c>
      <c r="C256" s="238">
        <v>764.79</v>
      </c>
      <c r="D256" s="239">
        <v>993</v>
      </c>
    </row>
    <row r="257" ht="22.95" customHeight="true" spans="1:4">
      <c r="A257" s="237" t="s">
        <v>2404</v>
      </c>
      <c r="B257" s="238">
        <v>15456.513816</v>
      </c>
      <c r="C257" s="238">
        <v>16209.881728</v>
      </c>
      <c r="D257" s="239">
        <v>16612.745</v>
      </c>
    </row>
    <row r="258" ht="22.95" customHeight="true" spans="1:4">
      <c r="A258" s="237" t="s">
        <v>2405</v>
      </c>
      <c r="B258" s="238">
        <v>24038.712601</v>
      </c>
      <c r="C258" s="238">
        <v>4157.0141</v>
      </c>
      <c r="D258" s="239">
        <v>4243.8962</v>
      </c>
    </row>
    <row r="259" ht="22.95" customHeight="true" spans="1:4">
      <c r="A259" s="237" t="s">
        <v>2406</v>
      </c>
      <c r="B259" s="238">
        <v>1404.31</v>
      </c>
      <c r="C259" s="238">
        <v>1436.04</v>
      </c>
      <c r="D259" s="239">
        <v>1532.49</v>
      </c>
    </row>
    <row r="260" ht="22.95" customHeight="true" spans="1:4">
      <c r="A260" s="237" t="s">
        <v>2407</v>
      </c>
      <c r="B260" s="238">
        <v>18763.02</v>
      </c>
      <c r="C260" s="238">
        <v>18742.63</v>
      </c>
      <c r="D260" s="239">
        <v>10605.4392</v>
      </c>
    </row>
    <row r="261" ht="22.95" customHeight="true" spans="1:4">
      <c r="A261" s="237" t="s">
        <v>2408</v>
      </c>
      <c r="B261" s="238">
        <v>1300.942067</v>
      </c>
      <c r="C261" s="238">
        <v>1423.387704</v>
      </c>
      <c r="D261" s="239">
        <v>1674.9587</v>
      </c>
    </row>
    <row r="262" ht="22.95" customHeight="true" spans="1:4">
      <c r="A262" s="237" t="s">
        <v>2409</v>
      </c>
      <c r="B262" s="238">
        <v>2626</v>
      </c>
      <c r="C262" s="238">
        <v>3606.4</v>
      </c>
      <c r="D262" s="239">
        <v>3920.4</v>
      </c>
    </row>
    <row r="263" ht="22.95" customHeight="true" spans="1:4">
      <c r="A263" s="237" t="s">
        <v>2410</v>
      </c>
      <c r="B263" s="238">
        <v>2558.396038</v>
      </c>
      <c r="C263" s="238">
        <v>2916.4</v>
      </c>
      <c r="D263" s="239">
        <v>5683.99</v>
      </c>
    </row>
    <row r="264" ht="22.95" customHeight="true" spans="1:4">
      <c r="A264" s="237" t="s">
        <v>2411</v>
      </c>
      <c r="B264" s="238">
        <v>559</v>
      </c>
      <c r="C264" s="238">
        <v>326</v>
      </c>
      <c r="D264" s="239">
        <v>428.4</v>
      </c>
    </row>
    <row r="265" ht="22.95" customHeight="true" spans="1:4">
      <c r="A265" s="237" t="s">
        <v>2412</v>
      </c>
      <c r="B265" s="238">
        <v>8590</v>
      </c>
      <c r="C265" s="238">
        <v>429.821</v>
      </c>
      <c r="D265" s="239">
        <v>979.96</v>
      </c>
    </row>
    <row r="266" ht="22.95" customHeight="true" spans="1:4">
      <c r="A266" s="237" t="s">
        <v>2413</v>
      </c>
      <c r="B266" s="238">
        <v>59864.040254</v>
      </c>
      <c r="C266" s="238">
        <v>75416.095005</v>
      </c>
      <c r="D266" s="239">
        <v>64810.6177</v>
      </c>
    </row>
    <row r="267" ht="22.95" customHeight="true" spans="1:4">
      <c r="A267" s="237" t="s">
        <v>2414</v>
      </c>
      <c r="B267" s="238">
        <v>19890.913147</v>
      </c>
      <c r="C267" s="238">
        <v>20280.688363</v>
      </c>
      <c r="D267" s="239">
        <v>22453.0898</v>
      </c>
    </row>
    <row r="268" ht="22.95" customHeight="true" spans="1:4">
      <c r="A268" s="237" t="s">
        <v>2229</v>
      </c>
      <c r="B268" s="238">
        <v>889.291302</v>
      </c>
      <c r="C268" s="238">
        <v>1468.584872</v>
      </c>
      <c r="D268" s="239">
        <v>1715.7952</v>
      </c>
    </row>
    <row r="269" ht="22.95" customHeight="true" spans="1:4">
      <c r="A269" s="237" t="s">
        <v>2230</v>
      </c>
      <c r="B269" s="238">
        <v>26</v>
      </c>
      <c r="C269" s="238"/>
      <c r="D269" s="239">
        <v>0</v>
      </c>
    </row>
    <row r="270" ht="22.95" customHeight="true" spans="1:4">
      <c r="A270" s="237" t="s">
        <v>2415</v>
      </c>
      <c r="B270" s="238">
        <v>12450.925566</v>
      </c>
      <c r="C270" s="238">
        <v>7605.14771</v>
      </c>
      <c r="D270" s="239">
        <v>9957.0986</v>
      </c>
    </row>
    <row r="271" ht="22.95" customHeight="true" spans="1:4">
      <c r="A271" s="237" t="s">
        <v>2416</v>
      </c>
      <c r="B271" s="238">
        <v>5995.696279</v>
      </c>
      <c r="C271" s="238">
        <v>11086.955781</v>
      </c>
      <c r="D271" s="239">
        <v>10685.216</v>
      </c>
    </row>
    <row r="272" ht="22.95" customHeight="true" spans="1:4">
      <c r="A272" s="237" t="s">
        <v>2417</v>
      </c>
      <c r="B272" s="238">
        <v>529</v>
      </c>
      <c r="C272" s="238">
        <v>120</v>
      </c>
      <c r="D272" s="239">
        <v>94.98</v>
      </c>
    </row>
    <row r="273" ht="22.95" customHeight="true" spans="1:4">
      <c r="A273" s="237" t="s">
        <v>2418</v>
      </c>
      <c r="B273" s="238">
        <v>66315.407893</v>
      </c>
      <c r="C273" s="238">
        <v>70978.258</v>
      </c>
      <c r="D273" s="239">
        <v>81760.430481</v>
      </c>
    </row>
    <row r="274" ht="22.95" customHeight="true" spans="1:4">
      <c r="A274" s="240" t="s">
        <v>2229</v>
      </c>
      <c r="B274" s="241">
        <v>2458.831456</v>
      </c>
      <c r="C274" s="241">
        <v>2683.2617</v>
      </c>
      <c r="D274" s="242">
        <v>2980.9566</v>
      </c>
    </row>
    <row r="275" ht="22.95" customHeight="true" spans="1:4">
      <c r="A275" s="237" t="s">
        <v>2231</v>
      </c>
      <c r="B275" s="238">
        <v>577.68</v>
      </c>
      <c r="C275" s="238"/>
      <c r="D275" s="239">
        <v>0</v>
      </c>
    </row>
    <row r="276" ht="22.95" customHeight="true" spans="1:4">
      <c r="A276" s="237" t="s">
        <v>2419</v>
      </c>
      <c r="B276" s="238">
        <v>940.610978</v>
      </c>
      <c r="C276" s="238">
        <v>1610.1445</v>
      </c>
      <c r="D276" s="239">
        <v>1358.9867</v>
      </c>
    </row>
    <row r="277" ht="22.95" customHeight="true" spans="1:4">
      <c r="A277" s="237" t="s">
        <v>2420</v>
      </c>
      <c r="B277" s="238">
        <v>250.11</v>
      </c>
      <c r="C277" s="238"/>
      <c r="D277" s="239">
        <v>199.64</v>
      </c>
    </row>
    <row r="278" ht="22.95" customHeight="true" spans="1:4">
      <c r="A278" s="237" t="s">
        <v>2421</v>
      </c>
      <c r="B278" s="238">
        <v>50357.510966</v>
      </c>
      <c r="C278" s="238">
        <v>57716.5387</v>
      </c>
      <c r="D278" s="239">
        <v>68973.458381</v>
      </c>
    </row>
    <row r="279" ht="22.95" customHeight="true" spans="1:4">
      <c r="A279" s="237" t="s">
        <v>2422</v>
      </c>
      <c r="B279" s="238">
        <v>6657.845</v>
      </c>
      <c r="C279" s="238">
        <v>3970.71</v>
      </c>
      <c r="D279" s="239">
        <v>3446.98</v>
      </c>
    </row>
    <row r="280" ht="22.95" customHeight="true" spans="1:4">
      <c r="A280" s="237" t="s">
        <v>2423</v>
      </c>
      <c r="B280" s="238">
        <v>164.66</v>
      </c>
      <c r="C280" s="238">
        <v>1002.9526</v>
      </c>
      <c r="D280" s="239">
        <v>1162.2272</v>
      </c>
    </row>
    <row r="281" ht="22.95" customHeight="true" spans="1:4">
      <c r="A281" s="237" t="s">
        <v>2424</v>
      </c>
      <c r="B281" s="238">
        <v>153.335</v>
      </c>
      <c r="C281" s="238"/>
      <c r="D281" s="239">
        <v>0</v>
      </c>
    </row>
    <row r="282" ht="22.95" customHeight="true" spans="1:4">
      <c r="A282" s="237" t="s">
        <v>2425</v>
      </c>
      <c r="B282" s="238">
        <v>4754.824493</v>
      </c>
      <c r="C282" s="238">
        <v>3994.6505</v>
      </c>
      <c r="D282" s="239">
        <v>3638.1816</v>
      </c>
    </row>
    <row r="283" ht="22.95" customHeight="true" spans="1:4">
      <c r="A283" s="237" t="s">
        <v>2426</v>
      </c>
      <c r="B283" s="238">
        <v>14710.230741</v>
      </c>
      <c r="C283" s="238">
        <v>14152.7617</v>
      </c>
      <c r="D283" s="239">
        <v>13396.3442</v>
      </c>
    </row>
    <row r="284" ht="22.95" customHeight="true" spans="1:4">
      <c r="A284" s="237" t="s">
        <v>2229</v>
      </c>
      <c r="B284" s="238">
        <v>268.113113</v>
      </c>
      <c r="C284" s="238">
        <v>302.7617</v>
      </c>
      <c r="D284" s="239">
        <v>361.3442</v>
      </c>
    </row>
    <row r="285" ht="22.95" customHeight="true" spans="1:4">
      <c r="A285" s="237" t="s">
        <v>2230</v>
      </c>
      <c r="B285" s="238">
        <v>592.117628</v>
      </c>
      <c r="C285" s="238"/>
      <c r="D285" s="239">
        <v>0</v>
      </c>
    </row>
    <row r="286" ht="22.95" customHeight="true" spans="1:4">
      <c r="A286" s="237" t="s">
        <v>2427</v>
      </c>
      <c r="B286" s="238">
        <v>50</v>
      </c>
      <c r="C286" s="238">
        <v>50</v>
      </c>
      <c r="D286" s="239">
        <v>35</v>
      </c>
    </row>
    <row r="287" ht="22.95" customHeight="true" spans="1:4">
      <c r="A287" s="237" t="s">
        <v>2428</v>
      </c>
      <c r="B287" s="238">
        <v>13800</v>
      </c>
      <c r="C287" s="238">
        <v>13800</v>
      </c>
      <c r="D287" s="239">
        <v>13000</v>
      </c>
    </row>
    <row r="288" ht="22.95" customHeight="true" spans="1:4">
      <c r="A288" s="237" t="s">
        <v>2429</v>
      </c>
      <c r="B288" s="238">
        <v>16428.601338</v>
      </c>
      <c r="C288" s="238">
        <v>20586.0174</v>
      </c>
      <c r="D288" s="239">
        <v>26267.423</v>
      </c>
    </row>
    <row r="289" ht="22.95" customHeight="true" spans="1:4">
      <c r="A289" s="237" t="s">
        <v>2229</v>
      </c>
      <c r="B289" s="238">
        <v>164.8</v>
      </c>
      <c r="C289" s="238">
        <v>3827.4867</v>
      </c>
      <c r="D289" s="239">
        <v>3450.4847</v>
      </c>
    </row>
    <row r="290" ht="22.95" customHeight="true" spans="1:4">
      <c r="A290" s="237" t="s">
        <v>2430</v>
      </c>
      <c r="B290" s="238"/>
      <c r="C290" s="238">
        <v>125</v>
      </c>
      <c r="D290" s="239"/>
    </row>
    <row r="291" ht="22.95" customHeight="true" spans="1:4">
      <c r="A291" s="237" t="s">
        <v>2431</v>
      </c>
      <c r="B291" s="238"/>
      <c r="C291" s="238">
        <v>10470.37</v>
      </c>
      <c r="D291" s="239">
        <v>10324.5856</v>
      </c>
    </row>
    <row r="292" ht="22.95" customHeight="true" spans="1:4">
      <c r="A292" s="237" t="s">
        <v>2432</v>
      </c>
      <c r="B292" s="238"/>
      <c r="C292" s="238">
        <v>419.4</v>
      </c>
      <c r="D292" s="239">
        <v>2488.5</v>
      </c>
    </row>
    <row r="293" ht="22.95" customHeight="true" spans="1:4">
      <c r="A293" s="237" t="s">
        <v>2433</v>
      </c>
      <c r="B293" s="238">
        <v>16263.801338</v>
      </c>
      <c r="C293" s="238">
        <v>5743.7607</v>
      </c>
      <c r="D293" s="239">
        <v>10003.8527</v>
      </c>
    </row>
    <row r="294" ht="22.95" customHeight="true" spans="1:4">
      <c r="A294" s="237" t="s">
        <v>2434</v>
      </c>
      <c r="B294" s="238">
        <v>151320.35</v>
      </c>
      <c r="C294" s="238">
        <v>81292.2596</v>
      </c>
      <c r="D294" s="239">
        <v>92903.18</v>
      </c>
    </row>
    <row r="295" ht="22.95" customHeight="true" spans="1:4">
      <c r="A295" s="237" t="s">
        <v>2435</v>
      </c>
      <c r="B295" s="238">
        <v>122006</v>
      </c>
      <c r="C295" s="238">
        <v>73037</v>
      </c>
      <c r="D295" s="239">
        <v>80962</v>
      </c>
    </row>
    <row r="296" ht="22.95" customHeight="true" spans="1:4">
      <c r="A296" s="237" t="s">
        <v>2436</v>
      </c>
      <c r="B296" s="238"/>
      <c r="C296" s="238"/>
      <c r="D296" s="239">
        <v>330</v>
      </c>
    </row>
    <row r="297" ht="22.95" customHeight="true" spans="1:4">
      <c r="A297" s="237" t="s">
        <v>2437</v>
      </c>
      <c r="B297" s="238">
        <v>29314.35</v>
      </c>
      <c r="C297" s="238">
        <v>8255.2596</v>
      </c>
      <c r="D297" s="239">
        <v>11611.18</v>
      </c>
    </row>
    <row r="298" ht="22.95" customHeight="true" spans="1:4">
      <c r="A298" s="234" t="s">
        <v>2438</v>
      </c>
      <c r="B298" s="235">
        <v>1401339.559436</v>
      </c>
      <c r="C298" s="235">
        <v>1422100.979235</v>
      </c>
      <c r="D298" s="236">
        <v>1890968.713251</v>
      </c>
    </row>
    <row r="299" ht="22.95" customHeight="true" spans="1:4">
      <c r="A299" s="237" t="s">
        <v>2439</v>
      </c>
      <c r="B299" s="238">
        <v>38245.33698</v>
      </c>
      <c r="C299" s="238">
        <v>41854.5606</v>
      </c>
      <c r="D299" s="239">
        <v>49279.6026</v>
      </c>
    </row>
    <row r="300" ht="22.95" customHeight="true" spans="1:4">
      <c r="A300" s="237" t="s">
        <v>2229</v>
      </c>
      <c r="B300" s="238">
        <v>13187.109072</v>
      </c>
      <c r="C300" s="238">
        <v>13993.6676</v>
      </c>
      <c r="D300" s="239">
        <v>15657.0235</v>
      </c>
    </row>
    <row r="301" ht="22.95" customHeight="true" spans="1:4">
      <c r="A301" s="237" t="s">
        <v>2230</v>
      </c>
      <c r="B301" s="238">
        <v>562.07</v>
      </c>
      <c r="C301" s="238">
        <v>552.3</v>
      </c>
      <c r="D301" s="239">
        <v>507</v>
      </c>
    </row>
    <row r="302" ht="22.95" customHeight="true" spans="1:4">
      <c r="A302" s="237" t="s">
        <v>2440</v>
      </c>
      <c r="B302" s="238">
        <v>1899.678359</v>
      </c>
      <c r="C302" s="238">
        <v>2122.3175</v>
      </c>
      <c r="D302" s="239">
        <v>2422.3637</v>
      </c>
    </row>
    <row r="303" ht="22.95" customHeight="true" spans="1:4">
      <c r="A303" s="237" t="s">
        <v>2258</v>
      </c>
      <c r="B303" s="238">
        <v>1900</v>
      </c>
      <c r="C303" s="238"/>
      <c r="D303" s="239">
        <v>0</v>
      </c>
    </row>
    <row r="304" ht="22.95" customHeight="true" spans="1:4">
      <c r="A304" s="240" t="s">
        <v>2441</v>
      </c>
      <c r="B304" s="241">
        <v>7519.337483</v>
      </c>
      <c r="C304" s="241">
        <v>6952.5059</v>
      </c>
      <c r="D304" s="242">
        <v>6716.8865</v>
      </c>
    </row>
    <row r="305" ht="22.95" customHeight="true" spans="1:4">
      <c r="A305" s="237" t="s">
        <v>2442</v>
      </c>
      <c r="B305" s="238">
        <v>1389.18</v>
      </c>
      <c r="C305" s="238">
        <v>856.47</v>
      </c>
      <c r="D305" s="239">
        <v>1756.4261</v>
      </c>
    </row>
    <row r="306" ht="22.95" customHeight="true" spans="1:4">
      <c r="A306" s="237" t="s">
        <v>2242</v>
      </c>
      <c r="B306" s="238"/>
      <c r="C306" s="238">
        <v>302.4399</v>
      </c>
      <c r="D306" s="239"/>
    </row>
    <row r="307" ht="22.95" customHeight="true" spans="1:4">
      <c r="A307" s="237" t="s">
        <v>2443</v>
      </c>
      <c r="B307" s="238">
        <v>11787.962066</v>
      </c>
      <c r="C307" s="238">
        <v>17074.8597</v>
      </c>
      <c r="D307" s="239">
        <v>22219.9028</v>
      </c>
    </row>
    <row r="308" ht="22.95" customHeight="true" spans="1:4">
      <c r="A308" s="237" t="s">
        <v>2444</v>
      </c>
      <c r="B308" s="238">
        <v>14700.741445</v>
      </c>
      <c r="C308" s="238">
        <v>12722.8716</v>
      </c>
      <c r="D308" s="239">
        <v>14132.515515</v>
      </c>
    </row>
    <row r="309" ht="22.95" customHeight="true" spans="1:4">
      <c r="A309" s="237" t="s">
        <v>2229</v>
      </c>
      <c r="B309" s="238">
        <v>6297.6844</v>
      </c>
      <c r="C309" s="238">
        <v>6624.3186</v>
      </c>
      <c r="D309" s="239">
        <v>6904.1776</v>
      </c>
    </row>
    <row r="310" ht="22.95" customHeight="true" spans="1:4">
      <c r="A310" s="237" t="s">
        <v>2230</v>
      </c>
      <c r="B310" s="238">
        <v>178.203325</v>
      </c>
      <c r="C310" s="238">
        <v>75</v>
      </c>
      <c r="D310" s="239">
        <v>3360.5779</v>
      </c>
    </row>
    <row r="311" ht="22.95" customHeight="true" spans="1:4">
      <c r="A311" s="237" t="s">
        <v>2231</v>
      </c>
      <c r="B311" s="238">
        <v>220</v>
      </c>
      <c r="C311" s="238">
        <v>220</v>
      </c>
      <c r="D311" s="239">
        <v>0</v>
      </c>
    </row>
    <row r="312" ht="22.95" customHeight="true" spans="1:4">
      <c r="A312" s="237" t="s">
        <v>2445</v>
      </c>
      <c r="B312" s="238">
        <v>1040</v>
      </c>
      <c r="C312" s="238">
        <v>1154</v>
      </c>
      <c r="D312" s="239">
        <v>912</v>
      </c>
    </row>
    <row r="313" ht="22.95" customHeight="true" spans="1:4">
      <c r="A313" s="237" t="s">
        <v>2446</v>
      </c>
      <c r="B313" s="238">
        <v>4</v>
      </c>
      <c r="C313" s="238">
        <v>72</v>
      </c>
      <c r="D313" s="239">
        <v>0</v>
      </c>
    </row>
    <row r="314" ht="22.95" customHeight="true" spans="1:4">
      <c r="A314" s="237" t="s">
        <v>2447</v>
      </c>
      <c r="B314" s="238">
        <v>131</v>
      </c>
      <c r="C314" s="238"/>
      <c r="D314" s="239">
        <v>0</v>
      </c>
    </row>
    <row r="315" ht="22.95" customHeight="true" spans="1:4">
      <c r="A315" s="237" t="s">
        <v>2448</v>
      </c>
      <c r="B315" s="238">
        <v>6829.85372</v>
      </c>
      <c r="C315" s="238">
        <v>4577.553</v>
      </c>
      <c r="D315" s="239">
        <v>2955.760015</v>
      </c>
    </row>
    <row r="316" ht="22.95" customHeight="true" spans="1:4">
      <c r="A316" s="243" t="s">
        <v>2449</v>
      </c>
      <c r="B316" s="238">
        <v>1086855.344505</v>
      </c>
      <c r="C316" s="238">
        <v>1140828.685934</v>
      </c>
      <c r="D316" s="239">
        <v>1576141.836341</v>
      </c>
    </row>
    <row r="317" ht="22.95" customHeight="true" spans="1:4">
      <c r="A317" s="243" t="s">
        <v>2450</v>
      </c>
      <c r="B317" s="238">
        <v>342237.183942</v>
      </c>
      <c r="C317" s="238">
        <v>173638.4273</v>
      </c>
      <c r="D317" s="239">
        <v>250182.1223</v>
      </c>
    </row>
    <row r="318" ht="22.95" customHeight="true" spans="1:4">
      <c r="A318" s="243" t="s">
        <v>2451</v>
      </c>
      <c r="B318" s="238">
        <v>354916.787205</v>
      </c>
      <c r="C318" s="238">
        <v>369740.562688</v>
      </c>
      <c r="D318" s="239">
        <v>526752.049284</v>
      </c>
    </row>
    <row r="319" ht="22.95" customHeight="true" spans="1:4">
      <c r="A319" s="243" t="s">
        <v>2452</v>
      </c>
      <c r="B319" s="238">
        <v>302.3751</v>
      </c>
      <c r="C319" s="238">
        <v>447.100012</v>
      </c>
      <c r="D319" s="239">
        <v>534.7363</v>
      </c>
    </row>
    <row r="320" ht="22.95" customHeight="true" spans="1:4">
      <c r="A320" s="243" t="s">
        <v>2453</v>
      </c>
      <c r="B320" s="238">
        <v>102750.069341</v>
      </c>
      <c r="C320" s="238">
        <v>110823.685559</v>
      </c>
      <c r="D320" s="239">
        <v>226044.737621</v>
      </c>
    </row>
    <row r="321" ht="22.95" customHeight="true" spans="1:4">
      <c r="A321" s="243" t="s">
        <v>2454</v>
      </c>
      <c r="B321" s="238">
        <v>44694.910504</v>
      </c>
      <c r="C321" s="238">
        <v>50021.744556</v>
      </c>
      <c r="D321" s="239">
        <v>96634.424495</v>
      </c>
    </row>
    <row r="322" ht="22.95" customHeight="true" spans="1:4">
      <c r="A322" s="243" t="s">
        <v>2455</v>
      </c>
      <c r="B322" s="238">
        <v>200048.832002</v>
      </c>
      <c r="C322" s="238">
        <v>350000</v>
      </c>
      <c r="D322" s="239">
        <v>427013</v>
      </c>
    </row>
    <row r="323" ht="22.95" customHeight="true" spans="1:4">
      <c r="A323" s="243" t="s">
        <v>2456</v>
      </c>
      <c r="B323" s="238"/>
      <c r="C323" s="238"/>
      <c r="D323" s="239">
        <v>48980.766341</v>
      </c>
    </row>
    <row r="324" ht="22.95" customHeight="true" spans="1:4">
      <c r="A324" s="237" t="s">
        <v>2457</v>
      </c>
      <c r="B324" s="238">
        <v>4478</v>
      </c>
      <c r="C324" s="238">
        <v>4478</v>
      </c>
      <c r="D324" s="239">
        <v>4372</v>
      </c>
    </row>
    <row r="325" ht="22.95" customHeight="true" spans="1:4">
      <c r="A325" s="237" t="s">
        <v>2458</v>
      </c>
      <c r="B325" s="238">
        <v>2506</v>
      </c>
      <c r="C325" s="238">
        <v>2506</v>
      </c>
      <c r="D325" s="239">
        <v>2400</v>
      </c>
    </row>
    <row r="326" ht="22.95" customHeight="true" spans="1:4">
      <c r="A326" s="237" t="s">
        <v>2459</v>
      </c>
      <c r="B326" s="238">
        <v>1972</v>
      </c>
      <c r="C326" s="238">
        <v>1972</v>
      </c>
      <c r="D326" s="239">
        <v>1972</v>
      </c>
    </row>
    <row r="327" ht="22.95" customHeight="true" spans="1:4">
      <c r="A327" s="237" t="s">
        <v>2460</v>
      </c>
      <c r="B327" s="238">
        <v>1011.1894</v>
      </c>
      <c r="C327" s="238">
        <v>6370</v>
      </c>
      <c r="D327" s="239">
        <v>8935</v>
      </c>
    </row>
    <row r="328" ht="22.95" customHeight="true" spans="1:4">
      <c r="A328" s="237" t="s">
        <v>2461</v>
      </c>
      <c r="B328" s="238"/>
      <c r="C328" s="238">
        <v>6370</v>
      </c>
      <c r="D328" s="239">
        <v>6320</v>
      </c>
    </row>
    <row r="329" ht="22.95" customHeight="true" spans="1:4">
      <c r="A329" s="237" t="s">
        <v>2462</v>
      </c>
      <c r="B329" s="238"/>
      <c r="C329" s="238"/>
      <c r="D329" s="239">
        <v>2050</v>
      </c>
    </row>
    <row r="330" ht="22.95" customHeight="true" spans="1:4">
      <c r="A330" s="237" t="s">
        <v>2463</v>
      </c>
      <c r="B330" s="238">
        <v>1.1894</v>
      </c>
      <c r="C330" s="238"/>
      <c r="D330" s="239">
        <v>0</v>
      </c>
    </row>
    <row r="331" ht="22.95" customHeight="true" spans="1:4">
      <c r="A331" s="237" t="s">
        <v>2464</v>
      </c>
      <c r="B331" s="238">
        <v>1010</v>
      </c>
      <c r="C331" s="238"/>
      <c r="D331" s="239">
        <v>565</v>
      </c>
    </row>
    <row r="332" ht="22.95" customHeight="true" spans="1:4">
      <c r="A332" s="237" t="s">
        <v>2465</v>
      </c>
      <c r="B332" s="238">
        <v>2098.06</v>
      </c>
      <c r="C332" s="238">
        <v>3902.53</v>
      </c>
      <c r="D332" s="239">
        <v>4478.15</v>
      </c>
    </row>
    <row r="333" ht="22.95" customHeight="true" spans="1:4">
      <c r="A333" s="237" t="s">
        <v>2466</v>
      </c>
      <c r="B333" s="238">
        <v>929</v>
      </c>
      <c r="C333" s="238"/>
      <c r="D333" s="239">
        <v>0</v>
      </c>
    </row>
    <row r="334" ht="22.95" customHeight="true" spans="1:4">
      <c r="A334" s="240" t="s">
        <v>2467</v>
      </c>
      <c r="B334" s="241">
        <v>1169.06</v>
      </c>
      <c r="C334" s="241">
        <v>3902.53</v>
      </c>
      <c r="D334" s="242">
        <v>4478.15</v>
      </c>
    </row>
    <row r="335" ht="22.95" customHeight="true" spans="1:4">
      <c r="A335" s="237" t="s">
        <v>2468</v>
      </c>
      <c r="B335" s="238">
        <v>100019.21</v>
      </c>
      <c r="C335" s="238">
        <v>109146</v>
      </c>
      <c r="D335" s="239">
        <v>106640</v>
      </c>
    </row>
    <row r="336" ht="22.95" customHeight="true" spans="1:4">
      <c r="A336" s="237" t="s">
        <v>2469</v>
      </c>
      <c r="B336" s="238"/>
      <c r="C336" s="238">
        <v>17</v>
      </c>
      <c r="D336" s="239">
        <v>18</v>
      </c>
    </row>
    <row r="337" ht="22.95" customHeight="true" spans="1:4">
      <c r="A337" s="237" t="s">
        <v>2470</v>
      </c>
      <c r="B337" s="238">
        <v>455.7</v>
      </c>
      <c r="C337" s="238">
        <v>1200</v>
      </c>
      <c r="D337" s="239">
        <v>0</v>
      </c>
    </row>
    <row r="338" ht="22.95" customHeight="true" spans="1:4">
      <c r="A338" s="237" t="s">
        <v>2471</v>
      </c>
      <c r="B338" s="238">
        <v>98119</v>
      </c>
      <c r="C338" s="238">
        <v>106504</v>
      </c>
      <c r="D338" s="239">
        <v>106622</v>
      </c>
    </row>
    <row r="339" ht="22.95" customHeight="true" spans="1:4">
      <c r="A339" s="237" t="s">
        <v>2472</v>
      </c>
      <c r="B339" s="238">
        <v>1444.51</v>
      </c>
      <c r="C339" s="238">
        <v>1425</v>
      </c>
      <c r="D339" s="239">
        <v>0</v>
      </c>
    </row>
    <row r="340" ht="22.95" customHeight="true" spans="1:4">
      <c r="A340" s="237" t="s">
        <v>2473</v>
      </c>
      <c r="B340" s="238">
        <v>3030.433868</v>
      </c>
      <c r="C340" s="238">
        <v>5431.7875</v>
      </c>
      <c r="D340" s="239">
        <v>3087.6289</v>
      </c>
    </row>
    <row r="341" ht="22.95" customHeight="true" spans="1:4">
      <c r="A341" s="237" t="s">
        <v>2474</v>
      </c>
      <c r="B341" s="238"/>
      <c r="C341" s="238">
        <v>144</v>
      </c>
      <c r="D341" s="239">
        <v>440.49</v>
      </c>
    </row>
    <row r="342" ht="22.95" customHeight="true" spans="1:4">
      <c r="A342" s="237" t="s">
        <v>2475</v>
      </c>
      <c r="B342" s="238">
        <v>1434.433868</v>
      </c>
      <c r="C342" s="238">
        <v>1431.7875</v>
      </c>
      <c r="D342" s="239">
        <v>1615.1389</v>
      </c>
    </row>
    <row r="343" ht="22.95" customHeight="true" spans="1:4">
      <c r="A343" s="237" t="s">
        <v>2476</v>
      </c>
      <c r="B343" s="238">
        <v>1596</v>
      </c>
      <c r="C343" s="238">
        <v>3856</v>
      </c>
      <c r="D343" s="239">
        <v>1032</v>
      </c>
    </row>
    <row r="344" ht="22.95" customHeight="true" spans="1:4">
      <c r="A344" s="237" t="s">
        <v>2477</v>
      </c>
      <c r="B344" s="238">
        <v>19114.549268</v>
      </c>
      <c r="C344" s="238">
        <v>26856.6887</v>
      </c>
      <c r="D344" s="239">
        <v>45671.2208</v>
      </c>
    </row>
    <row r="345" ht="22.95" customHeight="true" spans="1:4">
      <c r="A345" s="237" t="s">
        <v>2229</v>
      </c>
      <c r="B345" s="238">
        <v>2109.995194</v>
      </c>
      <c r="C345" s="238">
        <v>2132.4801</v>
      </c>
      <c r="D345" s="239">
        <v>0</v>
      </c>
    </row>
    <row r="346" ht="22.95" customHeight="true" spans="1:4">
      <c r="A346" s="237" t="s">
        <v>2231</v>
      </c>
      <c r="B346" s="238">
        <v>4.9434</v>
      </c>
      <c r="C346" s="238"/>
      <c r="D346" s="239">
        <v>0</v>
      </c>
    </row>
    <row r="347" ht="22.95" customHeight="true" spans="1:4">
      <c r="A347" s="237" t="s">
        <v>2478</v>
      </c>
      <c r="B347" s="238">
        <v>1218.415952</v>
      </c>
      <c r="C347" s="238">
        <v>1143.9697</v>
      </c>
      <c r="D347" s="239">
        <v>1446.8268</v>
      </c>
    </row>
    <row r="348" ht="22.95" customHeight="true" spans="1:4">
      <c r="A348" s="237" t="s">
        <v>2479</v>
      </c>
      <c r="B348" s="238">
        <v>754.464722</v>
      </c>
      <c r="C348" s="238">
        <v>881.1089</v>
      </c>
      <c r="D348" s="239">
        <v>929.6485</v>
      </c>
    </row>
    <row r="349" ht="22.95" customHeight="true" spans="1:4">
      <c r="A349" s="237" t="s">
        <v>2480</v>
      </c>
      <c r="B349" s="238">
        <v>15026.73</v>
      </c>
      <c r="C349" s="238">
        <v>22699.13</v>
      </c>
      <c r="D349" s="239">
        <v>43294.7455</v>
      </c>
    </row>
    <row r="350" ht="22.95" customHeight="true" spans="1:4">
      <c r="A350" s="237" t="s">
        <v>2481</v>
      </c>
      <c r="B350" s="238">
        <v>2676.516455</v>
      </c>
      <c r="C350" s="238">
        <v>2864.6006</v>
      </c>
      <c r="D350" s="239">
        <v>3007.5569</v>
      </c>
    </row>
    <row r="351" ht="22.95" customHeight="true" spans="1:4">
      <c r="A351" s="237" t="s">
        <v>2229</v>
      </c>
      <c r="B351" s="238">
        <v>1877.838227</v>
      </c>
      <c r="C351" s="238">
        <v>1851.799</v>
      </c>
      <c r="D351" s="239">
        <v>2151.0669</v>
      </c>
    </row>
    <row r="352" ht="22.95" customHeight="true" spans="1:4">
      <c r="A352" s="237" t="s">
        <v>2482</v>
      </c>
      <c r="B352" s="238">
        <v>798.678228</v>
      </c>
      <c r="C352" s="238">
        <v>1012.8016</v>
      </c>
      <c r="D352" s="239">
        <v>856.49</v>
      </c>
    </row>
    <row r="353" ht="22.95" customHeight="true" spans="1:4">
      <c r="A353" s="237" t="s">
        <v>2483</v>
      </c>
      <c r="B353" s="238"/>
      <c r="C353" s="238"/>
      <c r="D353" s="239">
        <v>500</v>
      </c>
    </row>
    <row r="354" ht="22.95" customHeight="true" spans="1:4">
      <c r="A354" s="237" t="s">
        <v>2484</v>
      </c>
      <c r="B354" s="238"/>
      <c r="C354" s="238"/>
      <c r="D354" s="239">
        <v>500</v>
      </c>
    </row>
    <row r="355" ht="22.95" customHeight="true" spans="1:4">
      <c r="A355" s="237" t="s">
        <v>2485</v>
      </c>
      <c r="B355" s="238">
        <v>9278.409599</v>
      </c>
      <c r="C355" s="238">
        <v>9373.3294</v>
      </c>
      <c r="D355" s="239">
        <v>9035.7919</v>
      </c>
    </row>
    <row r="356" ht="22.95" customHeight="true" spans="1:4">
      <c r="A356" s="237" t="s">
        <v>2486</v>
      </c>
      <c r="B356" s="238">
        <v>9278.409599</v>
      </c>
      <c r="C356" s="238">
        <v>9373.3294</v>
      </c>
      <c r="D356" s="239">
        <v>9035.7919</v>
      </c>
    </row>
    <row r="357" ht="22.95" customHeight="true" spans="1:4">
      <c r="A357" s="237" t="s">
        <v>2487</v>
      </c>
      <c r="B357" s="238">
        <v>6345</v>
      </c>
      <c r="C357" s="238">
        <v>6838.2131</v>
      </c>
      <c r="D357" s="239">
        <v>6345</v>
      </c>
    </row>
    <row r="358" ht="22.95" customHeight="true" spans="1:4">
      <c r="A358" s="237" t="s">
        <v>2488</v>
      </c>
      <c r="B358" s="238">
        <v>6345</v>
      </c>
      <c r="C358" s="238">
        <v>6345</v>
      </c>
      <c r="D358" s="239">
        <v>6345</v>
      </c>
    </row>
    <row r="359" ht="22.95" customHeight="true" spans="1:4">
      <c r="A359" s="237" t="s">
        <v>2489</v>
      </c>
      <c r="B359" s="238"/>
      <c r="C359" s="238">
        <v>493.2131</v>
      </c>
      <c r="D359" s="239">
        <v>0</v>
      </c>
    </row>
    <row r="360" ht="22.95" customHeight="true" spans="1:4">
      <c r="A360" s="237" t="s">
        <v>2490</v>
      </c>
      <c r="B360" s="238">
        <v>41195.001931</v>
      </c>
      <c r="C360" s="238">
        <v>24058.8962</v>
      </c>
      <c r="D360" s="239">
        <v>28985.856</v>
      </c>
    </row>
    <row r="361" ht="22.95" customHeight="true" spans="1:4">
      <c r="A361" s="237" t="s">
        <v>2229</v>
      </c>
      <c r="B361" s="238">
        <v>3063.602757</v>
      </c>
      <c r="C361" s="238">
        <v>3413.0828</v>
      </c>
      <c r="D361" s="239">
        <v>3977.6785</v>
      </c>
    </row>
    <row r="362" ht="22.95" customHeight="true" spans="1:4">
      <c r="A362" s="237" t="s">
        <v>2230</v>
      </c>
      <c r="B362" s="238">
        <v>1900</v>
      </c>
      <c r="C362" s="238">
        <v>2200</v>
      </c>
      <c r="D362" s="239">
        <v>1980</v>
      </c>
    </row>
    <row r="363" ht="22.95" customHeight="true" spans="1:4">
      <c r="A363" s="237" t="s">
        <v>2491</v>
      </c>
      <c r="B363" s="238">
        <v>1612.82</v>
      </c>
      <c r="C363" s="238">
        <v>1591.58</v>
      </c>
      <c r="D363" s="239">
        <v>1544.39</v>
      </c>
    </row>
    <row r="364" ht="22.95" customHeight="true" spans="1:4">
      <c r="A364" s="240" t="s">
        <v>2492</v>
      </c>
      <c r="B364" s="241"/>
      <c r="C364" s="241">
        <v>105</v>
      </c>
      <c r="D364" s="242">
        <v>75</v>
      </c>
    </row>
    <row r="365" ht="22.95" customHeight="true" spans="1:4">
      <c r="A365" s="237" t="s">
        <v>2242</v>
      </c>
      <c r="B365" s="238">
        <v>12161.419174</v>
      </c>
      <c r="C365" s="238">
        <v>12904.2334</v>
      </c>
      <c r="D365" s="239">
        <v>13551.7875</v>
      </c>
    </row>
    <row r="366" ht="22.95" customHeight="true" spans="1:4">
      <c r="A366" s="237" t="s">
        <v>2493</v>
      </c>
      <c r="B366" s="238">
        <v>22457.16</v>
      </c>
      <c r="C366" s="238">
        <v>3845</v>
      </c>
      <c r="D366" s="239">
        <v>7857</v>
      </c>
    </row>
    <row r="367" ht="22.95" customHeight="true" spans="1:4">
      <c r="A367" s="237" t="s">
        <v>2494</v>
      </c>
      <c r="B367" s="238">
        <v>72291.765985</v>
      </c>
      <c r="C367" s="238">
        <v>27374.815601</v>
      </c>
      <c r="D367" s="239">
        <v>30356.554295</v>
      </c>
    </row>
    <row r="368" ht="22.95" customHeight="true" spans="1:4">
      <c r="A368" s="237" t="s">
        <v>2495</v>
      </c>
      <c r="B368" s="238">
        <v>72291.765985</v>
      </c>
      <c r="C368" s="238">
        <v>27374.815601</v>
      </c>
      <c r="D368" s="239">
        <v>30356.554295</v>
      </c>
    </row>
    <row r="369" ht="22.95" customHeight="true" spans="1:4">
      <c r="A369" s="234" t="s">
        <v>2496</v>
      </c>
      <c r="B369" s="235">
        <v>462203.091395</v>
      </c>
      <c r="C369" s="235">
        <v>532040.524572</v>
      </c>
      <c r="D369" s="236">
        <v>470479.88439</v>
      </c>
    </row>
    <row r="370" ht="22.95" customHeight="true" spans="1:4">
      <c r="A370" s="237" t="s">
        <v>2497</v>
      </c>
      <c r="B370" s="238">
        <v>33704.256285</v>
      </c>
      <c r="C370" s="238">
        <v>89171.199818</v>
      </c>
      <c r="D370" s="239">
        <v>29275.89251</v>
      </c>
    </row>
    <row r="371" ht="22.95" customHeight="true" spans="1:4">
      <c r="A371" s="237" t="s">
        <v>2229</v>
      </c>
      <c r="B371" s="238">
        <v>12282.889612</v>
      </c>
      <c r="C371" s="238">
        <v>12839.585818</v>
      </c>
      <c r="D371" s="239">
        <v>13177.5647</v>
      </c>
    </row>
    <row r="372" ht="22.95" customHeight="true" spans="1:4">
      <c r="A372" s="237" t="s">
        <v>2498</v>
      </c>
      <c r="B372" s="238">
        <v>21421.366673</v>
      </c>
      <c r="C372" s="238">
        <v>76331.614</v>
      </c>
      <c r="D372" s="239">
        <v>16098.32781</v>
      </c>
    </row>
    <row r="373" ht="22.95" customHeight="true" spans="1:4">
      <c r="A373" s="237" t="s">
        <v>2499</v>
      </c>
      <c r="B373" s="238">
        <v>76507.47706</v>
      </c>
      <c r="C373" s="238">
        <v>126143.340754</v>
      </c>
      <c r="D373" s="239">
        <v>76922.04473</v>
      </c>
    </row>
    <row r="374" ht="22.95" customHeight="true" spans="1:4">
      <c r="A374" s="237" t="s">
        <v>2500</v>
      </c>
      <c r="B374" s="238">
        <v>53300.66136</v>
      </c>
      <c r="C374" s="238">
        <v>87239.731652</v>
      </c>
      <c r="D374" s="239">
        <v>58408.844386</v>
      </c>
    </row>
    <row r="375" ht="22.95" customHeight="true" spans="1:4">
      <c r="A375" s="237" t="s">
        <v>2501</v>
      </c>
      <c r="B375" s="238">
        <v>5735.42</v>
      </c>
      <c r="C375" s="238">
        <v>15983.11</v>
      </c>
      <c r="D375" s="239">
        <v>8014.19</v>
      </c>
    </row>
    <row r="376" ht="22.95" customHeight="true" spans="1:4">
      <c r="A376" s="237" t="s">
        <v>2502</v>
      </c>
      <c r="B376" s="238">
        <v>36.0715</v>
      </c>
      <c r="C376" s="238"/>
      <c r="D376" s="239">
        <v>0</v>
      </c>
    </row>
    <row r="377" ht="22.95" customHeight="true" spans="1:4">
      <c r="A377" s="237" t="s">
        <v>2503</v>
      </c>
      <c r="B377" s="238">
        <v>1649.739</v>
      </c>
      <c r="C377" s="238">
        <v>232.579</v>
      </c>
      <c r="D377" s="239">
        <v>209.3211</v>
      </c>
    </row>
    <row r="378" ht="22.95" customHeight="true" spans="1:4">
      <c r="A378" s="237" t="s">
        <v>2504</v>
      </c>
      <c r="B378" s="238">
        <v>57.5097</v>
      </c>
      <c r="C378" s="238">
        <v>59.234602</v>
      </c>
      <c r="D378" s="239">
        <v>58.971294</v>
      </c>
    </row>
    <row r="379" ht="22.95" customHeight="true" spans="1:4">
      <c r="A379" s="237" t="s">
        <v>2505</v>
      </c>
      <c r="B379" s="238">
        <v>667.1755</v>
      </c>
      <c r="C379" s="238">
        <v>14437.1155</v>
      </c>
      <c r="D379" s="239">
        <v>9104.45795</v>
      </c>
    </row>
    <row r="380" ht="22.95" customHeight="true" spans="1:4">
      <c r="A380" s="237" t="s">
        <v>2506</v>
      </c>
      <c r="B380" s="238">
        <v>1716.9</v>
      </c>
      <c r="C380" s="238">
        <v>938.87</v>
      </c>
      <c r="D380" s="239">
        <v>1126.26</v>
      </c>
    </row>
    <row r="381" ht="22.95" customHeight="true" spans="1:4">
      <c r="A381" s="237" t="s">
        <v>2507</v>
      </c>
      <c r="B381" s="238">
        <v>13344</v>
      </c>
      <c r="C381" s="238">
        <v>7252.7</v>
      </c>
      <c r="D381" s="239">
        <v>0</v>
      </c>
    </row>
    <row r="382" ht="22.95" customHeight="true" spans="1:4">
      <c r="A382" s="237" t="s">
        <v>2508</v>
      </c>
      <c r="B382" s="238">
        <v>13606.23</v>
      </c>
      <c r="C382" s="238">
        <v>2105.6</v>
      </c>
      <c r="D382" s="239">
        <v>203</v>
      </c>
    </row>
    <row r="383" ht="22.95" customHeight="true" spans="1:4">
      <c r="A383" s="237" t="s">
        <v>2509</v>
      </c>
      <c r="B383" s="238">
        <v>13606.23</v>
      </c>
      <c r="C383" s="238">
        <v>2105.6</v>
      </c>
      <c r="D383" s="239">
        <v>203</v>
      </c>
    </row>
    <row r="384" ht="22.95" customHeight="true" spans="1:4">
      <c r="A384" s="237" t="s">
        <v>2510</v>
      </c>
      <c r="B384" s="238">
        <v>120577.135065</v>
      </c>
      <c r="C384" s="238">
        <v>94684.0781</v>
      </c>
      <c r="D384" s="239">
        <v>113511.94515</v>
      </c>
    </row>
    <row r="385" ht="22.95" customHeight="true" spans="1:4">
      <c r="A385" s="237" t="s">
        <v>2511</v>
      </c>
      <c r="B385" s="238">
        <v>57989.092912</v>
      </c>
      <c r="C385" s="238">
        <v>34070.4686</v>
      </c>
      <c r="D385" s="239">
        <v>34226.808</v>
      </c>
    </row>
    <row r="386" ht="22.95" customHeight="true" spans="1:4">
      <c r="A386" s="237" t="s">
        <v>2512</v>
      </c>
      <c r="B386" s="238">
        <v>2492.802964</v>
      </c>
      <c r="C386" s="238">
        <v>2509.7293</v>
      </c>
      <c r="D386" s="239">
        <v>5289.0663</v>
      </c>
    </row>
    <row r="387" ht="22.95" customHeight="true" spans="1:4">
      <c r="A387" s="237" t="s">
        <v>2513</v>
      </c>
      <c r="B387" s="238">
        <v>2824.87</v>
      </c>
      <c r="C387" s="238">
        <v>2890.95</v>
      </c>
      <c r="D387" s="239">
        <v>8034.81</v>
      </c>
    </row>
    <row r="388" ht="22.95" customHeight="true" spans="1:4">
      <c r="A388" s="237" t="s">
        <v>2514</v>
      </c>
      <c r="B388" s="238">
        <v>1211.083315</v>
      </c>
      <c r="C388" s="238">
        <v>3252.1439</v>
      </c>
      <c r="D388" s="239">
        <v>3457.29455</v>
      </c>
    </row>
    <row r="389" ht="22.95" customHeight="true" spans="1:4">
      <c r="A389" s="237" t="s">
        <v>2515</v>
      </c>
      <c r="B389" s="238">
        <v>6886.29</v>
      </c>
      <c r="C389" s="238">
        <v>5304.31</v>
      </c>
      <c r="D389" s="239">
        <v>4258.33</v>
      </c>
    </row>
    <row r="390" ht="22.95" customHeight="true" spans="1:4">
      <c r="A390" s="237" t="s">
        <v>2516</v>
      </c>
      <c r="B390" s="238">
        <v>37555.27</v>
      </c>
      <c r="C390" s="238">
        <v>34695.82</v>
      </c>
      <c r="D390" s="239">
        <v>21523.05</v>
      </c>
    </row>
    <row r="391" ht="22.95" customHeight="true" spans="1:4">
      <c r="A391" s="237" t="s">
        <v>2517</v>
      </c>
      <c r="B391" s="238">
        <v>11617.725874</v>
      </c>
      <c r="C391" s="238">
        <v>11960.6563</v>
      </c>
      <c r="D391" s="239">
        <v>36722.5863</v>
      </c>
    </row>
    <row r="392" ht="22.95" customHeight="true" spans="1:4">
      <c r="A392" s="237" t="s">
        <v>2518</v>
      </c>
      <c r="B392" s="238">
        <v>27386</v>
      </c>
      <c r="C392" s="238">
        <v>25253</v>
      </c>
      <c r="D392" s="239">
        <v>21775.3</v>
      </c>
    </row>
    <row r="393" ht="22.95" customHeight="true" spans="1:4">
      <c r="A393" s="237" t="s">
        <v>2519</v>
      </c>
      <c r="B393" s="238">
        <v>27386</v>
      </c>
      <c r="C393" s="238">
        <v>25211</v>
      </c>
      <c r="D393" s="239">
        <v>18198.5</v>
      </c>
    </row>
    <row r="394" ht="22.95" customHeight="true" spans="1:4">
      <c r="A394" s="240" t="s">
        <v>2520</v>
      </c>
      <c r="B394" s="241"/>
      <c r="C394" s="241">
        <v>42</v>
      </c>
      <c r="D394" s="242">
        <v>3576.8</v>
      </c>
    </row>
    <row r="395" ht="22.95" customHeight="true" spans="1:4">
      <c r="A395" s="237" t="s">
        <v>2521</v>
      </c>
      <c r="B395" s="238">
        <v>1930.135726</v>
      </c>
      <c r="C395" s="238">
        <v>1710.1814</v>
      </c>
      <c r="D395" s="239">
        <v>1814.8913</v>
      </c>
    </row>
    <row r="396" ht="22.95" customHeight="true" spans="1:4">
      <c r="A396" s="237" t="s">
        <v>2522</v>
      </c>
      <c r="B396" s="238">
        <v>1226.816919</v>
      </c>
      <c r="C396" s="238">
        <v>931.0545</v>
      </c>
      <c r="D396" s="239">
        <v>938.2209</v>
      </c>
    </row>
    <row r="397" ht="22.95" customHeight="true" spans="1:4">
      <c r="A397" s="237" t="s">
        <v>2523</v>
      </c>
      <c r="B397" s="238">
        <v>703.318807</v>
      </c>
      <c r="C397" s="238">
        <v>779.1269</v>
      </c>
      <c r="D397" s="239">
        <v>876.6704</v>
      </c>
    </row>
    <row r="398" ht="22.95" customHeight="true" spans="1:4">
      <c r="A398" s="237" t="s">
        <v>2524</v>
      </c>
      <c r="B398" s="238">
        <v>2602.04</v>
      </c>
      <c r="C398" s="238">
        <v>1851.14</v>
      </c>
      <c r="D398" s="239">
        <v>13.1</v>
      </c>
    </row>
    <row r="399" ht="22.95" customHeight="true" spans="1:4">
      <c r="A399" s="237" t="s">
        <v>2525</v>
      </c>
      <c r="B399" s="238">
        <v>634</v>
      </c>
      <c r="C399" s="238"/>
      <c r="D399" s="239">
        <v>0</v>
      </c>
    </row>
    <row r="400" ht="22.95" customHeight="true" spans="1:4">
      <c r="A400" s="237" t="s">
        <v>2526</v>
      </c>
      <c r="B400" s="238">
        <v>1968.04</v>
      </c>
      <c r="C400" s="238">
        <v>1851.14</v>
      </c>
      <c r="D400" s="239">
        <v>13.1</v>
      </c>
    </row>
    <row r="401" ht="22.95" customHeight="true" spans="1:4">
      <c r="A401" s="237" t="s">
        <v>2527</v>
      </c>
      <c r="B401" s="238">
        <v>159450</v>
      </c>
      <c r="C401" s="238">
        <v>159400</v>
      </c>
      <c r="D401" s="239">
        <v>159200</v>
      </c>
    </row>
    <row r="402" ht="22.95" customHeight="true" spans="1:4">
      <c r="A402" s="237" t="s">
        <v>2528</v>
      </c>
      <c r="B402" s="238">
        <v>350</v>
      </c>
      <c r="C402" s="238">
        <v>300</v>
      </c>
      <c r="D402" s="239">
        <v>100</v>
      </c>
    </row>
    <row r="403" ht="22.95" customHeight="true" spans="1:4">
      <c r="A403" s="237" t="s">
        <v>2529</v>
      </c>
      <c r="B403" s="238">
        <v>159100</v>
      </c>
      <c r="C403" s="238">
        <v>159100</v>
      </c>
      <c r="D403" s="239">
        <v>159100</v>
      </c>
    </row>
    <row r="404" ht="22.95" customHeight="true" spans="1:4">
      <c r="A404" s="237" t="s">
        <v>2530</v>
      </c>
      <c r="B404" s="238">
        <v>600</v>
      </c>
      <c r="C404" s="238">
        <v>600</v>
      </c>
      <c r="D404" s="239">
        <v>600</v>
      </c>
    </row>
    <row r="405" ht="22.95" customHeight="true" spans="1:4">
      <c r="A405" s="237" t="s">
        <v>2531</v>
      </c>
      <c r="B405" s="238">
        <v>600</v>
      </c>
      <c r="C405" s="238">
        <v>600</v>
      </c>
      <c r="D405" s="239">
        <v>600</v>
      </c>
    </row>
    <row r="406" ht="22.95" customHeight="true" spans="1:4">
      <c r="A406" s="237" t="s">
        <v>2532</v>
      </c>
      <c r="B406" s="238">
        <v>7</v>
      </c>
      <c r="C406" s="238">
        <v>7</v>
      </c>
      <c r="D406" s="239">
        <v>7.4</v>
      </c>
    </row>
    <row r="407" ht="22.95" customHeight="true" spans="1:4">
      <c r="A407" s="237" t="s">
        <v>2533</v>
      </c>
      <c r="B407" s="238">
        <v>7</v>
      </c>
      <c r="C407" s="238">
        <v>7</v>
      </c>
      <c r="D407" s="239">
        <v>7.4</v>
      </c>
    </row>
    <row r="408" ht="22.95" customHeight="true" spans="1:4">
      <c r="A408" s="237" t="s">
        <v>2534</v>
      </c>
      <c r="B408" s="238">
        <v>17020.567069</v>
      </c>
      <c r="C408" s="238">
        <v>15834.5795</v>
      </c>
      <c r="D408" s="239">
        <v>11865.5207</v>
      </c>
    </row>
    <row r="409" ht="22.95" customHeight="true" spans="1:4">
      <c r="A409" s="237" t="s">
        <v>2229</v>
      </c>
      <c r="B409" s="238">
        <v>2512.867069</v>
      </c>
      <c r="C409" s="238">
        <v>1882.352</v>
      </c>
      <c r="D409" s="239">
        <v>2618.256</v>
      </c>
    </row>
    <row r="410" ht="22.95" customHeight="true" spans="1:4">
      <c r="A410" s="237" t="s">
        <v>2258</v>
      </c>
      <c r="B410" s="238"/>
      <c r="C410" s="238">
        <v>4300</v>
      </c>
      <c r="D410" s="239">
        <v>720</v>
      </c>
    </row>
    <row r="411" ht="22.95" customHeight="true" spans="1:4">
      <c r="A411" s="237" t="s">
        <v>2535</v>
      </c>
      <c r="B411" s="238">
        <v>4251</v>
      </c>
      <c r="C411" s="238">
        <v>1152.4282</v>
      </c>
      <c r="D411" s="239">
        <v>737.72</v>
      </c>
    </row>
    <row r="412" ht="22.95" customHeight="true" spans="1:4">
      <c r="A412" s="237" t="s">
        <v>2536</v>
      </c>
      <c r="B412" s="238">
        <v>292.4</v>
      </c>
      <c r="C412" s="238">
        <v>801.9293</v>
      </c>
      <c r="D412" s="239">
        <v>483.6983</v>
      </c>
    </row>
    <row r="413" ht="22.95" customHeight="true" spans="1:4">
      <c r="A413" s="237" t="s">
        <v>2242</v>
      </c>
      <c r="B413" s="238"/>
      <c r="C413" s="238"/>
      <c r="D413" s="239">
        <v>959.4464</v>
      </c>
    </row>
    <row r="414" ht="22.95" customHeight="true" spans="1:4">
      <c r="A414" s="237" t="s">
        <v>2537</v>
      </c>
      <c r="B414" s="238">
        <v>9964.3</v>
      </c>
      <c r="C414" s="238">
        <v>7697.87</v>
      </c>
      <c r="D414" s="239">
        <v>6346.4</v>
      </c>
    </row>
    <row r="415" ht="22.95" customHeight="true" spans="1:4">
      <c r="A415" s="237" t="s">
        <v>2538</v>
      </c>
      <c r="B415" s="238">
        <v>8812.25019</v>
      </c>
      <c r="C415" s="238">
        <v>15280.405</v>
      </c>
      <c r="D415" s="239">
        <v>55290.79</v>
      </c>
    </row>
    <row r="416" ht="22.95" customHeight="true" spans="1:4">
      <c r="A416" s="237" t="s">
        <v>2539</v>
      </c>
      <c r="B416" s="238">
        <v>8812.25019</v>
      </c>
      <c r="C416" s="238">
        <v>15280.405</v>
      </c>
      <c r="D416" s="239">
        <v>55290.79</v>
      </c>
    </row>
    <row r="417" ht="22.95" customHeight="true" spans="1:4">
      <c r="A417" s="234" t="s">
        <v>2540</v>
      </c>
      <c r="B417" s="235">
        <v>150860.615578</v>
      </c>
      <c r="C417" s="235">
        <v>166796.1307</v>
      </c>
      <c r="D417" s="236">
        <v>178638.615383</v>
      </c>
    </row>
    <row r="418" ht="22.95" customHeight="true" spans="1:4">
      <c r="A418" s="237" t="s">
        <v>2541</v>
      </c>
      <c r="B418" s="238">
        <v>17617.743181</v>
      </c>
      <c r="C418" s="238">
        <v>15193.8261</v>
      </c>
      <c r="D418" s="239">
        <v>37115.8294</v>
      </c>
    </row>
    <row r="419" ht="22.95" customHeight="true" spans="1:4">
      <c r="A419" s="237" t="s">
        <v>2229</v>
      </c>
      <c r="B419" s="238">
        <v>8465.887371</v>
      </c>
      <c r="C419" s="238">
        <v>9048.9661</v>
      </c>
      <c r="D419" s="239">
        <v>15337.8394</v>
      </c>
    </row>
    <row r="420" ht="22.95" customHeight="true" spans="1:4">
      <c r="A420" s="237" t="s">
        <v>2231</v>
      </c>
      <c r="B420" s="238">
        <v>233.95581</v>
      </c>
      <c r="C420" s="238"/>
      <c r="D420" s="239">
        <v>0</v>
      </c>
    </row>
    <row r="421" ht="22.95" customHeight="true" spans="1:4">
      <c r="A421" s="237" t="s">
        <v>2542</v>
      </c>
      <c r="B421" s="238">
        <v>680.64</v>
      </c>
      <c r="C421" s="238">
        <v>2203.76</v>
      </c>
      <c r="D421" s="239">
        <v>669.59</v>
      </c>
    </row>
    <row r="422" ht="22.95" customHeight="true" spans="1:4">
      <c r="A422" s="237" t="s">
        <v>2543</v>
      </c>
      <c r="B422" s="238">
        <v>3414</v>
      </c>
      <c r="C422" s="238">
        <v>2740</v>
      </c>
      <c r="D422" s="239">
        <v>0</v>
      </c>
    </row>
    <row r="423" ht="22.95" customHeight="true" spans="1:4">
      <c r="A423" s="237" t="s">
        <v>2544</v>
      </c>
      <c r="B423" s="238">
        <v>4823.26</v>
      </c>
      <c r="C423" s="238">
        <v>1201.1</v>
      </c>
      <c r="D423" s="239">
        <v>21108.4</v>
      </c>
    </row>
    <row r="424" ht="22.95" customHeight="true" spans="1:4">
      <c r="A424" s="240" t="s">
        <v>2545</v>
      </c>
      <c r="B424" s="241">
        <v>5386.062363</v>
      </c>
      <c r="C424" s="241">
        <v>5628.1098</v>
      </c>
      <c r="D424" s="242">
        <v>5437.7926</v>
      </c>
    </row>
    <row r="425" ht="22.95" customHeight="true" spans="1:4">
      <c r="A425" s="237" t="s">
        <v>2546</v>
      </c>
      <c r="B425" s="238">
        <v>2669.062363</v>
      </c>
      <c r="C425" s="238">
        <v>3228.1098</v>
      </c>
      <c r="D425" s="239">
        <v>3277.8926</v>
      </c>
    </row>
    <row r="426" ht="22.95" customHeight="true" spans="1:4">
      <c r="A426" s="237" t="s">
        <v>2547</v>
      </c>
      <c r="B426" s="238">
        <v>2717</v>
      </c>
      <c r="C426" s="238">
        <v>2400</v>
      </c>
      <c r="D426" s="239">
        <v>2159.9</v>
      </c>
    </row>
    <row r="427" ht="22.95" customHeight="true" spans="1:4">
      <c r="A427" s="237" t="s">
        <v>2548</v>
      </c>
      <c r="B427" s="238">
        <v>98398.971374</v>
      </c>
      <c r="C427" s="238">
        <v>128811.9166</v>
      </c>
      <c r="D427" s="239">
        <v>59556.4468</v>
      </c>
    </row>
    <row r="428" ht="22.95" customHeight="true" spans="1:4">
      <c r="A428" s="237" t="s">
        <v>2549</v>
      </c>
      <c r="B428" s="238">
        <v>3000</v>
      </c>
      <c r="C428" s="238">
        <v>1000</v>
      </c>
      <c r="D428" s="239">
        <v>10300</v>
      </c>
    </row>
    <row r="429" ht="22.95" customHeight="true" spans="1:4">
      <c r="A429" s="237" t="s">
        <v>2550</v>
      </c>
      <c r="B429" s="238">
        <v>32935</v>
      </c>
      <c r="C429" s="238">
        <v>32136</v>
      </c>
      <c r="D429" s="239">
        <v>32090</v>
      </c>
    </row>
    <row r="430" ht="22.95" customHeight="true" spans="1:4">
      <c r="A430" s="237" t="s">
        <v>2551</v>
      </c>
      <c r="B430" s="238">
        <v>2682.971374</v>
      </c>
      <c r="C430" s="238">
        <v>1938.9166</v>
      </c>
      <c r="D430" s="239">
        <v>5728.4468</v>
      </c>
    </row>
    <row r="431" ht="22.95" customHeight="true" spans="1:4">
      <c r="A431" s="237" t="s">
        <v>2552</v>
      </c>
      <c r="B431" s="238">
        <v>59781</v>
      </c>
      <c r="C431" s="238">
        <v>93737</v>
      </c>
      <c r="D431" s="239">
        <v>11438</v>
      </c>
    </row>
    <row r="432" ht="22.95" customHeight="true" spans="1:4">
      <c r="A432" s="237" t="s">
        <v>2553</v>
      </c>
      <c r="B432" s="238"/>
      <c r="C432" s="238">
        <v>4641</v>
      </c>
      <c r="D432" s="239">
        <v>14512.39</v>
      </c>
    </row>
    <row r="433" ht="22.95" customHeight="true" spans="1:4">
      <c r="A433" s="237" t="s">
        <v>2554</v>
      </c>
      <c r="B433" s="238"/>
      <c r="C433" s="238">
        <v>4641</v>
      </c>
      <c r="D433" s="239">
        <v>13349.9</v>
      </c>
    </row>
    <row r="434" ht="22.95" customHeight="true" spans="1:4">
      <c r="A434" s="237" t="s">
        <v>2555</v>
      </c>
      <c r="B434" s="238">
        <v>270.25</v>
      </c>
      <c r="C434" s="238">
        <v>283.34</v>
      </c>
      <c r="D434" s="239">
        <v>1162.49</v>
      </c>
    </row>
    <row r="435" ht="22.95" customHeight="true" spans="1:4">
      <c r="A435" s="237" t="s">
        <v>2556</v>
      </c>
      <c r="B435" s="238"/>
      <c r="C435" s="238">
        <v>3.82</v>
      </c>
      <c r="D435" s="239">
        <v>222.88</v>
      </c>
    </row>
    <row r="436" ht="22.95" customHeight="true" spans="1:4">
      <c r="A436" s="237" t="s">
        <v>2557</v>
      </c>
      <c r="B436" s="238">
        <v>270.25</v>
      </c>
      <c r="C436" s="238">
        <v>279.52</v>
      </c>
      <c r="D436" s="239">
        <v>222.88</v>
      </c>
    </row>
    <row r="437" ht="22.95" customHeight="true" spans="1:4">
      <c r="A437" s="237" t="s">
        <v>2558</v>
      </c>
      <c r="B437" s="238">
        <v>3236</v>
      </c>
      <c r="C437" s="238">
        <v>4495</v>
      </c>
      <c r="D437" s="239">
        <v>3771</v>
      </c>
    </row>
    <row r="438" ht="22.95" customHeight="true" spans="1:4">
      <c r="A438" s="237" t="s">
        <v>1293</v>
      </c>
      <c r="B438" s="238">
        <v>3236</v>
      </c>
      <c r="C438" s="238">
        <v>4495</v>
      </c>
      <c r="D438" s="239">
        <v>3771</v>
      </c>
    </row>
    <row r="439" ht="22.95" customHeight="true" spans="1:4">
      <c r="A439" s="237" t="s">
        <v>2559</v>
      </c>
      <c r="B439" s="238">
        <v>22330.950512</v>
      </c>
      <c r="C439" s="238">
        <v>4021.2902</v>
      </c>
      <c r="D439" s="239">
        <v>53981.714583</v>
      </c>
    </row>
    <row r="440" ht="22.95" customHeight="true" spans="1:4">
      <c r="A440" s="237" t="s">
        <v>2560</v>
      </c>
      <c r="B440" s="238">
        <v>22330.950512</v>
      </c>
      <c r="C440" s="238">
        <v>4021.2902</v>
      </c>
      <c r="D440" s="239">
        <v>53981.714583</v>
      </c>
    </row>
    <row r="441" ht="22.95" customHeight="true" spans="1:4">
      <c r="A441" s="237" t="s">
        <v>2561</v>
      </c>
      <c r="B441" s="238">
        <v>129</v>
      </c>
      <c r="C441" s="238">
        <v>400</v>
      </c>
      <c r="D441" s="239">
        <v>150</v>
      </c>
    </row>
    <row r="442" ht="22.95" customHeight="true" spans="1:4">
      <c r="A442" s="237" t="s">
        <v>2562</v>
      </c>
      <c r="B442" s="238">
        <v>129</v>
      </c>
      <c r="C442" s="238">
        <v>400</v>
      </c>
      <c r="D442" s="239">
        <v>150</v>
      </c>
    </row>
    <row r="443" ht="22.95" customHeight="true" spans="1:4">
      <c r="A443" s="237" t="s">
        <v>2563</v>
      </c>
      <c r="B443" s="238">
        <v>3491.638148</v>
      </c>
      <c r="C443" s="238">
        <v>3321.648</v>
      </c>
      <c r="D443" s="239">
        <v>3890.562</v>
      </c>
    </row>
    <row r="444" ht="22.95" customHeight="true" spans="1:4">
      <c r="A444" s="237" t="s">
        <v>2229</v>
      </c>
      <c r="B444" s="238">
        <v>1433.907905</v>
      </c>
      <c r="C444" s="238">
        <v>1526.4094</v>
      </c>
      <c r="D444" s="239">
        <v>2138.1723</v>
      </c>
    </row>
    <row r="445" ht="22.95" customHeight="true" spans="1:4">
      <c r="A445" s="237" t="s">
        <v>2564</v>
      </c>
      <c r="B445" s="238">
        <v>46</v>
      </c>
      <c r="C445" s="238">
        <v>20</v>
      </c>
      <c r="D445" s="239">
        <v>0</v>
      </c>
    </row>
    <row r="446" ht="22.95" customHeight="true" spans="1:4">
      <c r="A446" s="237" t="s">
        <v>2242</v>
      </c>
      <c r="B446" s="238">
        <v>247.764205</v>
      </c>
      <c r="C446" s="238">
        <v>252.6567</v>
      </c>
      <c r="D446" s="239">
        <v>0</v>
      </c>
    </row>
    <row r="447" ht="22.95" customHeight="true" spans="1:4">
      <c r="A447" s="237" t="s">
        <v>2565</v>
      </c>
      <c r="B447" s="238">
        <v>1763.966038</v>
      </c>
      <c r="C447" s="238">
        <v>1522.5819</v>
      </c>
      <c r="D447" s="239">
        <v>1752.3897</v>
      </c>
    </row>
    <row r="448" ht="22.95" customHeight="true" spans="1:4">
      <c r="A448" s="234" t="s">
        <v>2566</v>
      </c>
      <c r="B448" s="235">
        <v>16576.120474</v>
      </c>
      <c r="C448" s="235">
        <v>15203.5461</v>
      </c>
      <c r="D448" s="236">
        <v>18467.498306</v>
      </c>
    </row>
    <row r="449" ht="22.95" customHeight="true" spans="1:4">
      <c r="A449" s="237" t="s">
        <v>2567</v>
      </c>
      <c r="B449" s="238">
        <v>16134.120474</v>
      </c>
      <c r="C449" s="238">
        <v>14793.5461</v>
      </c>
      <c r="D449" s="239">
        <v>15357.398306</v>
      </c>
    </row>
    <row r="450" ht="22.95" customHeight="true" spans="1:4">
      <c r="A450" s="237" t="s">
        <v>2229</v>
      </c>
      <c r="B450" s="238">
        <v>12747.93001</v>
      </c>
      <c r="C450" s="238">
        <v>12146.4441</v>
      </c>
      <c r="D450" s="239">
        <v>11103.4753</v>
      </c>
    </row>
    <row r="451" ht="22.95" customHeight="true" spans="1:4">
      <c r="A451" s="237" t="s">
        <v>2231</v>
      </c>
      <c r="B451" s="238">
        <v>205</v>
      </c>
      <c r="C451" s="238">
        <v>60</v>
      </c>
      <c r="D451" s="239">
        <v>60</v>
      </c>
    </row>
    <row r="452" ht="22.95" customHeight="true" spans="1:4">
      <c r="A452" s="237" t="s">
        <v>2568</v>
      </c>
      <c r="B452" s="238">
        <v>552</v>
      </c>
      <c r="C452" s="238">
        <v>513.71</v>
      </c>
      <c r="D452" s="239">
        <v>393.008206</v>
      </c>
    </row>
    <row r="453" ht="22.95" customHeight="true" spans="1:4">
      <c r="A453" s="237" t="s">
        <v>2569</v>
      </c>
      <c r="B453" s="238">
        <v>527.140464</v>
      </c>
      <c r="C453" s="238">
        <v>428.7947</v>
      </c>
      <c r="D453" s="239">
        <v>452.0365</v>
      </c>
    </row>
    <row r="454" ht="22.95" customHeight="true" spans="1:4">
      <c r="A454" s="240" t="s">
        <v>2570</v>
      </c>
      <c r="B454" s="241">
        <v>960</v>
      </c>
      <c r="C454" s="241">
        <v>100</v>
      </c>
      <c r="D454" s="242">
        <v>699.0121</v>
      </c>
    </row>
    <row r="455" ht="22.95" customHeight="true" spans="1:4">
      <c r="A455" s="237" t="s">
        <v>2571</v>
      </c>
      <c r="B455" s="238"/>
      <c r="C455" s="238"/>
      <c r="D455" s="239">
        <v>315</v>
      </c>
    </row>
    <row r="456" ht="22.95" customHeight="true" spans="1:4">
      <c r="A456" s="237" t="s">
        <v>2572</v>
      </c>
      <c r="B456" s="238"/>
      <c r="C456" s="238">
        <v>374.5973</v>
      </c>
      <c r="D456" s="239">
        <v>374.3662</v>
      </c>
    </row>
    <row r="457" ht="22.95" customHeight="true" spans="1:4">
      <c r="A457" s="237" t="s">
        <v>2573</v>
      </c>
      <c r="B457" s="238">
        <v>1142.05</v>
      </c>
      <c r="C457" s="238">
        <v>1170</v>
      </c>
      <c r="D457" s="239">
        <v>1960.5</v>
      </c>
    </row>
    <row r="458" ht="22.95" customHeight="true" spans="1:4">
      <c r="A458" s="237" t="s">
        <v>2574</v>
      </c>
      <c r="B458" s="238">
        <v>38</v>
      </c>
      <c r="C458" s="238"/>
      <c r="D458" s="239">
        <v>10</v>
      </c>
    </row>
    <row r="459" ht="22.95" customHeight="true" spans="1:4">
      <c r="A459" s="237" t="s">
        <v>2575</v>
      </c>
      <c r="B459" s="238">
        <v>38</v>
      </c>
      <c r="C459" s="238"/>
      <c r="D459" s="239">
        <v>10</v>
      </c>
    </row>
    <row r="460" ht="22.95" customHeight="true" spans="1:4">
      <c r="A460" s="237" t="s">
        <v>2576</v>
      </c>
      <c r="B460" s="238"/>
      <c r="C460" s="238">
        <v>60</v>
      </c>
      <c r="D460" s="239">
        <v>515.05</v>
      </c>
    </row>
    <row r="461" ht="22.95" customHeight="true" spans="1:4">
      <c r="A461" s="237" t="s">
        <v>2577</v>
      </c>
      <c r="B461" s="238"/>
      <c r="C461" s="238">
        <v>60</v>
      </c>
      <c r="D461" s="239">
        <v>515.05</v>
      </c>
    </row>
    <row r="462" ht="22.95" customHeight="true" spans="1:4">
      <c r="A462" s="237" t="s">
        <v>2578</v>
      </c>
      <c r="B462" s="238"/>
      <c r="C462" s="238">
        <v>350</v>
      </c>
      <c r="D462" s="239">
        <v>60.05</v>
      </c>
    </row>
    <row r="463" ht="22.95" customHeight="true" spans="1:4">
      <c r="A463" s="237" t="s">
        <v>2579</v>
      </c>
      <c r="B463" s="238"/>
      <c r="C463" s="238">
        <v>350</v>
      </c>
      <c r="D463" s="239">
        <v>60.05</v>
      </c>
    </row>
    <row r="464" ht="22.95" customHeight="true" spans="1:4">
      <c r="A464" s="237" t="s">
        <v>2580</v>
      </c>
      <c r="B464" s="238">
        <v>404</v>
      </c>
      <c r="C464" s="238"/>
      <c r="D464" s="239">
        <v>2525</v>
      </c>
    </row>
    <row r="465" ht="22.95" customHeight="true" spans="1:4">
      <c r="A465" s="237" t="s">
        <v>2581</v>
      </c>
      <c r="B465" s="238">
        <v>404</v>
      </c>
      <c r="C465" s="238"/>
      <c r="D465" s="239">
        <v>2525</v>
      </c>
    </row>
    <row r="466" ht="22.95" customHeight="true" spans="1:4">
      <c r="A466" s="234" t="s">
        <v>2582</v>
      </c>
      <c r="B466" s="235">
        <v>909810.761045</v>
      </c>
      <c r="C466" s="235">
        <v>1119090.713768</v>
      </c>
      <c r="D466" s="236">
        <v>871732.718072</v>
      </c>
    </row>
    <row r="467" ht="22.95" customHeight="true" spans="1:4">
      <c r="A467" s="237" t="s">
        <v>2583</v>
      </c>
      <c r="B467" s="238">
        <v>581594.761692</v>
      </c>
      <c r="C467" s="238">
        <v>702626.091829</v>
      </c>
      <c r="D467" s="239">
        <v>447484.354732</v>
      </c>
    </row>
    <row r="468" ht="22.95" customHeight="true" spans="1:4">
      <c r="A468" s="237" t="s">
        <v>2229</v>
      </c>
      <c r="B468" s="238">
        <v>17295.521393</v>
      </c>
      <c r="C468" s="238">
        <v>17839.1635</v>
      </c>
      <c r="D468" s="239">
        <v>21397.4965</v>
      </c>
    </row>
    <row r="469" ht="22.95" customHeight="true" spans="1:4">
      <c r="A469" s="237" t="s">
        <v>2231</v>
      </c>
      <c r="B469" s="238">
        <v>756.8825</v>
      </c>
      <c r="C469" s="238">
        <v>691.8825</v>
      </c>
      <c r="D469" s="239">
        <v>580.4624</v>
      </c>
    </row>
    <row r="470" ht="22.95" customHeight="true" spans="1:4">
      <c r="A470" s="237" t="s">
        <v>2242</v>
      </c>
      <c r="B470" s="238">
        <v>13889.23972</v>
      </c>
      <c r="C470" s="238">
        <v>16353.4743</v>
      </c>
      <c r="D470" s="239">
        <v>17493.2856</v>
      </c>
    </row>
    <row r="471" ht="22.95" customHeight="true" spans="1:4">
      <c r="A471" s="237" t="s">
        <v>2584</v>
      </c>
      <c r="B471" s="238">
        <v>1652.945</v>
      </c>
      <c r="C471" s="238">
        <v>1805.3735</v>
      </c>
      <c r="D471" s="239">
        <v>3289.7361</v>
      </c>
    </row>
    <row r="472" ht="22.95" customHeight="true" spans="1:4">
      <c r="A472" s="237" t="s">
        <v>2585</v>
      </c>
      <c r="B472" s="238">
        <v>899.036</v>
      </c>
      <c r="C472" s="238">
        <v>3572.037529</v>
      </c>
      <c r="D472" s="239">
        <v>1752.5637</v>
      </c>
    </row>
    <row r="473" ht="22.95" customHeight="true" spans="1:4">
      <c r="A473" s="237" t="s">
        <v>2586</v>
      </c>
      <c r="B473" s="238">
        <v>457.49</v>
      </c>
      <c r="C473" s="238">
        <v>411.49</v>
      </c>
      <c r="D473" s="239">
        <v>370.341</v>
      </c>
    </row>
    <row r="474" ht="22.95" customHeight="true" spans="1:4">
      <c r="A474" s="237" t="s">
        <v>2587</v>
      </c>
      <c r="B474" s="238">
        <v>5364.975</v>
      </c>
      <c r="C474" s="238">
        <v>5753.8</v>
      </c>
      <c r="D474" s="239">
        <v>5308.5336</v>
      </c>
    </row>
    <row r="475" ht="22.95" customHeight="true" spans="1:4">
      <c r="A475" s="237" t="s">
        <v>2588</v>
      </c>
      <c r="B475" s="238">
        <v>2950</v>
      </c>
      <c r="C475" s="238">
        <v>2950</v>
      </c>
      <c r="D475" s="239">
        <v>2757.475</v>
      </c>
    </row>
    <row r="476" ht="22.95" customHeight="true" spans="1:4">
      <c r="A476" s="237" t="s">
        <v>2589</v>
      </c>
      <c r="B476" s="238">
        <v>2457.225</v>
      </c>
      <c r="C476" s="238">
        <v>2399.97</v>
      </c>
      <c r="D476" s="239">
        <v>2204.775</v>
      </c>
    </row>
    <row r="477" ht="22.95" customHeight="true" spans="1:4">
      <c r="A477" s="237" t="s">
        <v>2590</v>
      </c>
      <c r="B477" s="238">
        <v>131</v>
      </c>
      <c r="C477" s="238">
        <v>131</v>
      </c>
      <c r="D477" s="239">
        <v>117.9</v>
      </c>
    </row>
    <row r="478" ht="22.95" customHeight="true" spans="1:4">
      <c r="A478" s="237" t="s">
        <v>2591</v>
      </c>
      <c r="B478" s="238">
        <v>1000</v>
      </c>
      <c r="C478" s="238">
        <v>12000</v>
      </c>
      <c r="D478" s="239">
        <v>12000</v>
      </c>
    </row>
    <row r="479" ht="22.95" customHeight="true" spans="1:4">
      <c r="A479" s="237" t="s">
        <v>2592</v>
      </c>
      <c r="B479" s="238">
        <v>255338</v>
      </c>
      <c r="C479" s="238">
        <v>501469</v>
      </c>
      <c r="D479" s="239">
        <v>311394</v>
      </c>
    </row>
    <row r="480" ht="22.95" customHeight="true" spans="1:4">
      <c r="A480" s="237" t="s">
        <v>2593</v>
      </c>
      <c r="B480" s="238">
        <v>304.85</v>
      </c>
      <c r="C480" s="238"/>
      <c r="D480" s="239">
        <v>0</v>
      </c>
    </row>
    <row r="481" ht="22.95" customHeight="true" spans="1:4">
      <c r="A481" s="237" t="s">
        <v>2594</v>
      </c>
      <c r="B481" s="238">
        <v>2313.93</v>
      </c>
      <c r="C481" s="238">
        <v>926.2095</v>
      </c>
      <c r="D481" s="239">
        <v>487.0885</v>
      </c>
    </row>
    <row r="482" ht="22.95" customHeight="true" spans="1:4">
      <c r="A482" s="237" t="s">
        <v>2595</v>
      </c>
      <c r="B482" s="238"/>
      <c r="C482" s="238">
        <v>51796.34</v>
      </c>
      <c r="D482" s="239">
        <v>15557.471</v>
      </c>
    </row>
    <row r="483" ht="22.95" customHeight="true" spans="1:4">
      <c r="A483" s="237" t="s">
        <v>2596</v>
      </c>
      <c r="B483" s="238">
        <v>276783.667079</v>
      </c>
      <c r="C483" s="238">
        <v>84526.351</v>
      </c>
      <c r="D483" s="239">
        <v>52773.226332</v>
      </c>
    </row>
    <row r="484" ht="22.95" customHeight="true" spans="1:4">
      <c r="A484" s="240" t="s">
        <v>2597</v>
      </c>
      <c r="B484" s="241">
        <v>123487.544469</v>
      </c>
      <c r="C484" s="241">
        <v>136582.9419</v>
      </c>
      <c r="D484" s="242">
        <v>138960.6981</v>
      </c>
    </row>
    <row r="485" ht="22.95" customHeight="true" spans="1:4">
      <c r="A485" s="237" t="s">
        <v>2229</v>
      </c>
      <c r="B485" s="238">
        <v>14896.481038</v>
      </c>
      <c r="C485" s="238">
        <v>6915.1177</v>
      </c>
      <c r="D485" s="239">
        <v>7512.8238</v>
      </c>
    </row>
    <row r="486" ht="22.95" customHeight="true" spans="1:4">
      <c r="A486" s="237" t="s">
        <v>2230</v>
      </c>
      <c r="B486" s="238">
        <v>29</v>
      </c>
      <c r="C486" s="238"/>
      <c r="D486" s="239">
        <v>0</v>
      </c>
    </row>
    <row r="487" ht="22.95" customHeight="true" spans="1:4">
      <c r="A487" s="237" t="s">
        <v>2598</v>
      </c>
      <c r="B487" s="238">
        <v>27629.798231</v>
      </c>
      <c r="C487" s="238">
        <v>59433.4042</v>
      </c>
      <c r="D487" s="239">
        <v>61294.551</v>
      </c>
    </row>
    <row r="488" ht="22.95" customHeight="true" spans="1:4">
      <c r="A488" s="237" t="s">
        <v>2599</v>
      </c>
      <c r="B488" s="238"/>
      <c r="C488" s="238">
        <v>21075.73</v>
      </c>
      <c r="D488" s="239">
        <v>0</v>
      </c>
    </row>
    <row r="489" ht="22.95" customHeight="true" spans="1:4">
      <c r="A489" s="237" t="s">
        <v>2600</v>
      </c>
      <c r="B489" s="238">
        <v>209.73</v>
      </c>
      <c r="C489" s="238">
        <v>560</v>
      </c>
      <c r="D489" s="239">
        <v>0</v>
      </c>
    </row>
    <row r="490" ht="22.95" customHeight="true" spans="1:4">
      <c r="A490" s="237" t="s">
        <v>2601</v>
      </c>
      <c r="B490" s="238">
        <v>803.3</v>
      </c>
      <c r="C490" s="238">
        <v>18201.42</v>
      </c>
      <c r="D490" s="239">
        <v>319.856</v>
      </c>
    </row>
    <row r="491" ht="22.95" customHeight="true" spans="1:4">
      <c r="A491" s="237" t="s">
        <v>2602</v>
      </c>
      <c r="B491" s="238">
        <v>8977.27</v>
      </c>
      <c r="C491" s="238">
        <v>7642.74</v>
      </c>
      <c r="D491" s="239">
        <v>8731.46</v>
      </c>
    </row>
    <row r="492" ht="22.95" customHeight="true" spans="1:4">
      <c r="A492" s="237" t="s">
        <v>2603</v>
      </c>
      <c r="B492" s="238">
        <v>2629.56</v>
      </c>
      <c r="C492" s="238"/>
      <c r="D492" s="239">
        <v>0</v>
      </c>
    </row>
    <row r="493" ht="22.95" customHeight="true" spans="1:4">
      <c r="A493" s="237" t="s">
        <v>2604</v>
      </c>
      <c r="B493" s="238">
        <v>106</v>
      </c>
      <c r="C493" s="238">
        <v>3678</v>
      </c>
      <c r="D493" s="239">
        <v>138.696</v>
      </c>
    </row>
    <row r="494" ht="22.95" customHeight="true" spans="1:4">
      <c r="A494" s="237" t="s">
        <v>2605</v>
      </c>
      <c r="B494" s="238"/>
      <c r="C494" s="238">
        <v>1417</v>
      </c>
      <c r="D494" s="239">
        <v>0</v>
      </c>
    </row>
    <row r="495" ht="22.95" customHeight="true" spans="1:4">
      <c r="A495" s="237" t="s">
        <v>2606</v>
      </c>
      <c r="B495" s="238">
        <v>300</v>
      </c>
      <c r="C495" s="238"/>
      <c r="D495" s="239">
        <v>0</v>
      </c>
    </row>
    <row r="496" ht="22.95" customHeight="true" spans="1:4">
      <c r="A496" s="237" t="s">
        <v>2607</v>
      </c>
      <c r="B496" s="238">
        <v>167</v>
      </c>
      <c r="C496" s="238">
        <v>167</v>
      </c>
      <c r="D496" s="239">
        <v>486.17152</v>
      </c>
    </row>
    <row r="497" ht="22.95" customHeight="true" spans="1:4">
      <c r="A497" s="237" t="s">
        <v>2608</v>
      </c>
      <c r="B497" s="238"/>
      <c r="C497" s="238">
        <v>643.2</v>
      </c>
      <c r="D497" s="239">
        <v>0</v>
      </c>
    </row>
    <row r="498" ht="22.95" customHeight="true" spans="1:4">
      <c r="A498" s="237" t="s">
        <v>2609</v>
      </c>
      <c r="B498" s="238">
        <v>14543</v>
      </c>
      <c r="C498" s="238"/>
      <c r="D498" s="239">
        <v>0</v>
      </c>
    </row>
    <row r="499" ht="22.95" customHeight="true" spans="1:4">
      <c r="A499" s="237" t="s">
        <v>2610</v>
      </c>
      <c r="B499" s="238">
        <v>53196.4052</v>
      </c>
      <c r="C499" s="238">
        <v>16849.33</v>
      </c>
      <c r="D499" s="239">
        <v>60477.13978</v>
      </c>
    </row>
    <row r="500" ht="22.95" customHeight="true" spans="1:4">
      <c r="A500" s="237" t="s">
        <v>2611</v>
      </c>
      <c r="B500" s="238">
        <v>111046.703434</v>
      </c>
      <c r="C500" s="238">
        <v>195401.334039</v>
      </c>
      <c r="D500" s="239">
        <v>197052.39324</v>
      </c>
    </row>
    <row r="501" ht="22.95" customHeight="true" spans="1:4">
      <c r="A501" s="237" t="s">
        <v>2229</v>
      </c>
      <c r="B501" s="238">
        <v>8872.555234</v>
      </c>
      <c r="C501" s="238">
        <v>10736.2823</v>
      </c>
      <c r="D501" s="239">
        <v>12859.7021</v>
      </c>
    </row>
    <row r="502" ht="22.95" customHeight="true" spans="1:4">
      <c r="A502" s="237" t="s">
        <v>2231</v>
      </c>
      <c r="B502" s="238">
        <v>1889.86</v>
      </c>
      <c r="C502" s="238">
        <v>2913.847</v>
      </c>
      <c r="D502" s="239">
        <v>2954</v>
      </c>
    </row>
    <row r="503" ht="22.95" customHeight="true" spans="1:4">
      <c r="A503" s="237" t="s">
        <v>2612</v>
      </c>
      <c r="B503" s="238">
        <v>29795.125188</v>
      </c>
      <c r="C503" s="238">
        <v>41510.549839</v>
      </c>
      <c r="D503" s="239">
        <v>44323.02764</v>
      </c>
    </row>
    <row r="504" ht="22.95" customHeight="true" spans="1:4">
      <c r="A504" s="237" t="s">
        <v>2613</v>
      </c>
      <c r="B504" s="238">
        <v>18261</v>
      </c>
      <c r="C504" s="238">
        <v>93264.07</v>
      </c>
      <c r="D504" s="239">
        <v>94840</v>
      </c>
    </row>
    <row r="505" ht="22.95" customHeight="true" spans="1:4">
      <c r="A505" s="237" t="s">
        <v>2614</v>
      </c>
      <c r="B505" s="238">
        <v>7494.597039</v>
      </c>
      <c r="C505" s="238">
        <v>3721</v>
      </c>
      <c r="D505" s="239">
        <v>3120</v>
      </c>
    </row>
    <row r="506" ht="22.95" customHeight="true" spans="1:4">
      <c r="A506" s="237" t="s">
        <v>2615</v>
      </c>
      <c r="B506" s="238">
        <v>2000</v>
      </c>
      <c r="C506" s="238"/>
      <c r="D506" s="239">
        <v>0</v>
      </c>
    </row>
    <row r="507" ht="22.95" customHeight="true" spans="1:4">
      <c r="A507" s="237" t="s">
        <v>2616</v>
      </c>
      <c r="B507" s="238">
        <v>1222.22</v>
      </c>
      <c r="C507" s="238"/>
      <c r="D507" s="239">
        <v>0</v>
      </c>
    </row>
    <row r="508" ht="22.95" customHeight="true" spans="1:4">
      <c r="A508" s="237" t="s">
        <v>2617</v>
      </c>
      <c r="B508" s="238">
        <v>700.4604</v>
      </c>
      <c r="C508" s="238"/>
      <c r="D508" s="239">
        <v>0</v>
      </c>
    </row>
    <row r="509" ht="22.95" customHeight="true" spans="1:4">
      <c r="A509" s="237" t="s">
        <v>2618</v>
      </c>
      <c r="B509" s="238">
        <v>2508.94</v>
      </c>
      <c r="C509" s="238">
        <v>787.75</v>
      </c>
      <c r="D509" s="239">
        <v>1192.744</v>
      </c>
    </row>
    <row r="510" ht="22.95" customHeight="true" spans="1:4">
      <c r="A510" s="237" t="s">
        <v>2619</v>
      </c>
      <c r="B510" s="238">
        <v>1144.1</v>
      </c>
      <c r="C510" s="238">
        <v>1914</v>
      </c>
      <c r="D510" s="239">
        <v>1146</v>
      </c>
    </row>
    <row r="511" ht="22.95" customHeight="true" spans="1:4">
      <c r="A511" s="237" t="s">
        <v>2620</v>
      </c>
      <c r="B511" s="238">
        <v>26504.721273</v>
      </c>
      <c r="C511" s="238">
        <v>24551.4049</v>
      </c>
      <c r="D511" s="239">
        <v>26494.0392</v>
      </c>
    </row>
    <row r="512" ht="22.95" customHeight="true" spans="1:4">
      <c r="A512" s="237" t="s">
        <v>2621</v>
      </c>
      <c r="B512" s="238">
        <v>6843.4643</v>
      </c>
      <c r="C512" s="238">
        <v>9931</v>
      </c>
      <c r="D512" s="239">
        <v>5204.9603</v>
      </c>
    </row>
    <row r="513" ht="22.95" customHeight="true" spans="1:4">
      <c r="A513" s="237" t="s">
        <v>2622</v>
      </c>
      <c r="B513" s="238">
        <v>456.56</v>
      </c>
      <c r="C513" s="238"/>
      <c r="D513" s="239">
        <v>0</v>
      </c>
    </row>
    <row r="514" ht="22.95" customHeight="true" spans="1:4">
      <c r="A514" s="240" t="s">
        <v>2623</v>
      </c>
      <c r="B514" s="241">
        <v>60</v>
      </c>
      <c r="C514" s="241">
        <v>4351.1</v>
      </c>
      <c r="D514" s="242">
        <v>2756.82</v>
      </c>
    </row>
    <row r="515" ht="22.95" customHeight="true" spans="1:4">
      <c r="A515" s="237" t="s">
        <v>2624</v>
      </c>
      <c r="B515" s="238"/>
      <c r="C515" s="238">
        <v>74</v>
      </c>
      <c r="D515" s="239"/>
    </row>
    <row r="516" ht="22.95" customHeight="true" spans="1:4">
      <c r="A516" s="237" t="s">
        <v>2607</v>
      </c>
      <c r="B516" s="238">
        <v>1293.1</v>
      </c>
      <c r="C516" s="238">
        <v>1646.33</v>
      </c>
      <c r="D516" s="239">
        <v>1268.1</v>
      </c>
    </row>
    <row r="517" ht="22.95" customHeight="true" spans="1:4">
      <c r="A517" s="237" t="s">
        <v>2625</v>
      </c>
      <c r="B517" s="238">
        <v>1058.4</v>
      </c>
      <c r="C517" s="238"/>
      <c r="D517" s="239">
        <v>0</v>
      </c>
    </row>
    <row r="518" ht="22.95" customHeight="true" spans="1:4">
      <c r="A518" s="237" t="s">
        <v>2626</v>
      </c>
      <c r="B518" s="238">
        <v>941.6</v>
      </c>
      <c r="C518" s="238"/>
      <c r="D518" s="239">
        <v>893</v>
      </c>
    </row>
    <row r="519" ht="22.95" customHeight="true" spans="1:4">
      <c r="A519" s="237" t="s">
        <v>2627</v>
      </c>
      <c r="B519" s="238">
        <v>84780.666</v>
      </c>
      <c r="C519" s="238">
        <v>83870.286</v>
      </c>
      <c r="D519" s="239">
        <v>87674.522</v>
      </c>
    </row>
    <row r="520" ht="22.95" customHeight="true" spans="1:4">
      <c r="A520" s="237" t="s">
        <v>2628</v>
      </c>
      <c r="B520" s="238">
        <v>84780.666</v>
      </c>
      <c r="C520" s="238">
        <v>83870.286</v>
      </c>
      <c r="D520" s="239">
        <v>87674.522</v>
      </c>
    </row>
    <row r="521" ht="22.95" customHeight="true" spans="1:4">
      <c r="A521" s="237" t="s">
        <v>2629</v>
      </c>
      <c r="B521" s="238">
        <v>407</v>
      </c>
      <c r="C521" s="238">
        <v>413</v>
      </c>
      <c r="D521" s="239">
        <v>0</v>
      </c>
    </row>
    <row r="522" ht="22.95" customHeight="true" spans="1:4">
      <c r="A522" s="237" t="s">
        <v>2630</v>
      </c>
      <c r="B522" s="238">
        <v>407</v>
      </c>
      <c r="C522" s="238">
        <v>413</v>
      </c>
      <c r="D522" s="239">
        <v>0</v>
      </c>
    </row>
    <row r="523" ht="22.95" customHeight="true" spans="1:4">
      <c r="A523" s="237" t="s">
        <v>2631</v>
      </c>
      <c r="B523" s="238">
        <v>8494.08545</v>
      </c>
      <c r="C523" s="238">
        <v>197.06</v>
      </c>
      <c r="D523" s="239">
        <v>560.75</v>
      </c>
    </row>
    <row r="524" ht="22.95" customHeight="true" spans="1:4">
      <c r="A524" s="237" t="s">
        <v>1491</v>
      </c>
      <c r="B524" s="238">
        <v>8494.08545</v>
      </c>
      <c r="C524" s="238">
        <v>197.06</v>
      </c>
      <c r="D524" s="239">
        <v>560.75</v>
      </c>
    </row>
    <row r="525" ht="22.95" customHeight="true" spans="1:4">
      <c r="A525" s="234" t="s">
        <v>2632</v>
      </c>
      <c r="B525" s="235">
        <v>1087596.616356</v>
      </c>
      <c r="C525" s="235">
        <v>827486.986056</v>
      </c>
      <c r="D525" s="236">
        <v>871669.07676</v>
      </c>
    </row>
    <row r="526" ht="22.95" customHeight="true" spans="1:4">
      <c r="A526" s="237" t="s">
        <v>2633</v>
      </c>
      <c r="B526" s="238">
        <v>371564.639261</v>
      </c>
      <c r="C526" s="238">
        <v>314500.544256</v>
      </c>
      <c r="D526" s="239">
        <v>278527.69106</v>
      </c>
    </row>
    <row r="527" ht="22.95" customHeight="true" spans="1:4">
      <c r="A527" s="237" t="s">
        <v>2229</v>
      </c>
      <c r="B527" s="238">
        <v>20377.189662</v>
      </c>
      <c r="C527" s="238">
        <v>19520.9445</v>
      </c>
      <c r="D527" s="239">
        <v>21678.5172</v>
      </c>
    </row>
    <row r="528" ht="22.95" customHeight="true" spans="1:4">
      <c r="A528" s="237" t="s">
        <v>2230</v>
      </c>
      <c r="B528" s="238">
        <v>4877.61</v>
      </c>
      <c r="C528" s="238">
        <v>6629.04</v>
      </c>
      <c r="D528" s="239">
        <v>7701.68</v>
      </c>
    </row>
    <row r="529" ht="22.95" customHeight="true" spans="1:4">
      <c r="A529" s="237" t="s">
        <v>2231</v>
      </c>
      <c r="B529" s="238">
        <v>1162.85</v>
      </c>
      <c r="C529" s="238">
        <v>822.1897</v>
      </c>
      <c r="D529" s="239">
        <v>252.6518</v>
      </c>
    </row>
    <row r="530" ht="22.95" customHeight="true" spans="1:4">
      <c r="A530" s="237" t="s">
        <v>2634</v>
      </c>
      <c r="B530" s="238">
        <v>60483</v>
      </c>
      <c r="C530" s="238">
        <v>3000</v>
      </c>
      <c r="D530" s="239">
        <v>3800</v>
      </c>
    </row>
    <row r="531" ht="22.95" customHeight="true" spans="1:4">
      <c r="A531" s="237" t="s">
        <v>2635</v>
      </c>
      <c r="B531" s="238">
        <v>1136.52</v>
      </c>
      <c r="C531" s="238">
        <v>845.52</v>
      </c>
      <c r="D531" s="239">
        <v>793.82</v>
      </c>
    </row>
    <row r="532" ht="22.95" customHeight="true" spans="1:4">
      <c r="A532" s="237" t="s">
        <v>2636</v>
      </c>
      <c r="B532" s="238">
        <v>7931.52</v>
      </c>
      <c r="C532" s="238">
        <v>7407.27</v>
      </c>
      <c r="D532" s="239">
        <v>6784.86</v>
      </c>
    </row>
    <row r="533" ht="22.95" customHeight="true" spans="1:4">
      <c r="A533" s="237" t="s">
        <v>2637</v>
      </c>
      <c r="B533" s="238">
        <v>2944</v>
      </c>
      <c r="C533" s="238">
        <v>3422</v>
      </c>
      <c r="D533" s="239">
        <v>3389</v>
      </c>
    </row>
    <row r="534" ht="22.95" customHeight="true" spans="1:4">
      <c r="A534" s="237" t="s">
        <v>2638</v>
      </c>
      <c r="B534" s="238">
        <v>135000</v>
      </c>
      <c r="C534" s="238">
        <v>135000</v>
      </c>
      <c r="D534" s="239">
        <v>0</v>
      </c>
    </row>
    <row r="535" ht="22.95" customHeight="true" spans="1:4">
      <c r="A535" s="237" t="s">
        <v>2639</v>
      </c>
      <c r="B535" s="238">
        <v>3239.236921</v>
      </c>
      <c r="C535" s="238">
        <v>3235.8579</v>
      </c>
      <c r="D535" s="239">
        <v>3122.4904</v>
      </c>
    </row>
    <row r="536" ht="22.95" customHeight="true" spans="1:4">
      <c r="A536" s="237" t="s">
        <v>2640</v>
      </c>
      <c r="B536" s="238"/>
      <c r="C536" s="238">
        <v>300</v>
      </c>
      <c r="D536" s="239"/>
    </row>
    <row r="537" ht="22.95" customHeight="true" spans="1:4">
      <c r="A537" s="237" t="s">
        <v>2641</v>
      </c>
      <c r="B537" s="238">
        <v>122583.073672</v>
      </c>
      <c r="C537" s="238">
        <v>101664.400056</v>
      </c>
      <c r="D537" s="239">
        <v>116082.78956</v>
      </c>
    </row>
    <row r="538" ht="22.95" customHeight="true" spans="1:4">
      <c r="A538" s="237" t="s">
        <v>2642</v>
      </c>
      <c r="B538" s="238"/>
      <c r="C538" s="238">
        <v>200</v>
      </c>
      <c r="D538" s="239"/>
    </row>
    <row r="539" ht="22.95" customHeight="true" spans="1:4">
      <c r="A539" s="237" t="s">
        <v>2643</v>
      </c>
      <c r="B539" s="238">
        <v>7950</v>
      </c>
      <c r="C539" s="238">
        <v>5535</v>
      </c>
      <c r="D539" s="239">
        <v>6870</v>
      </c>
    </row>
    <row r="540" ht="22.95" customHeight="true" spans="1:4">
      <c r="A540" s="237" t="s">
        <v>2644</v>
      </c>
      <c r="B540" s="238">
        <v>3879.639006</v>
      </c>
      <c r="C540" s="238">
        <v>26918.3221</v>
      </c>
      <c r="D540" s="239">
        <v>108051.8821</v>
      </c>
    </row>
    <row r="541" ht="22.95" customHeight="true" spans="1:4">
      <c r="A541" s="237" t="s">
        <v>2645</v>
      </c>
      <c r="B541" s="238">
        <v>1000</v>
      </c>
      <c r="C541" s="238">
        <v>201850</v>
      </c>
      <c r="D541" s="239">
        <v>501000</v>
      </c>
    </row>
    <row r="542" ht="22.95" customHeight="true" spans="1:4">
      <c r="A542" s="237" t="s">
        <v>2230</v>
      </c>
      <c r="B542" s="238"/>
      <c r="C542" s="238">
        <v>400</v>
      </c>
      <c r="D542" s="239"/>
    </row>
    <row r="543" ht="22.95" customHeight="true" spans="1:4">
      <c r="A543" s="237" t="s">
        <v>2646</v>
      </c>
      <c r="B543" s="238"/>
      <c r="C543" s="238">
        <v>1450</v>
      </c>
      <c r="D543" s="239">
        <v>1000</v>
      </c>
    </row>
    <row r="544" ht="22.95" customHeight="true" spans="1:4">
      <c r="A544" s="240" t="s">
        <v>2647</v>
      </c>
      <c r="B544" s="241">
        <v>1000</v>
      </c>
      <c r="C544" s="241">
        <v>200000</v>
      </c>
      <c r="D544" s="242">
        <v>500000</v>
      </c>
    </row>
    <row r="545" ht="22.95" customHeight="true" spans="1:4">
      <c r="A545" s="237" t="s">
        <v>2648</v>
      </c>
      <c r="B545" s="238">
        <v>213848</v>
      </c>
      <c r="C545" s="238">
        <v>200000</v>
      </c>
      <c r="D545" s="239">
        <v>70000</v>
      </c>
    </row>
    <row r="546" ht="22.95" customHeight="true" spans="1:4">
      <c r="A546" s="237" t="s">
        <v>2649</v>
      </c>
      <c r="B546" s="238">
        <v>213848</v>
      </c>
      <c r="C546" s="238">
        <v>200000</v>
      </c>
      <c r="D546" s="239">
        <v>70000</v>
      </c>
    </row>
    <row r="547" ht="22.95" customHeight="true" spans="1:4">
      <c r="A547" s="237" t="s">
        <v>2650</v>
      </c>
      <c r="B547" s="238">
        <v>1183.977095</v>
      </c>
      <c r="C547" s="238">
        <v>1330.4318</v>
      </c>
      <c r="D547" s="239">
        <v>1318.9857</v>
      </c>
    </row>
    <row r="548" ht="22.95" customHeight="true" spans="1:4">
      <c r="A548" s="237" t="s">
        <v>2229</v>
      </c>
      <c r="B548" s="238">
        <v>201.977095</v>
      </c>
      <c r="C548" s="238">
        <v>303.4318</v>
      </c>
      <c r="D548" s="239">
        <v>407.9857</v>
      </c>
    </row>
    <row r="549" ht="22.95" customHeight="true" spans="1:4">
      <c r="A549" s="237" t="s">
        <v>2651</v>
      </c>
      <c r="B549" s="238"/>
      <c r="C549" s="238"/>
      <c r="D549" s="239">
        <v>53.6</v>
      </c>
    </row>
    <row r="550" ht="22.95" customHeight="true" spans="1:4">
      <c r="A550" s="237" t="s">
        <v>2652</v>
      </c>
      <c r="B550" s="238">
        <v>982</v>
      </c>
      <c r="C550" s="238">
        <v>1027</v>
      </c>
      <c r="D550" s="239">
        <v>857.4</v>
      </c>
    </row>
    <row r="551" ht="22.95" customHeight="true" spans="1:4">
      <c r="A551" s="237" t="s">
        <v>2653</v>
      </c>
      <c r="B551" s="238">
        <v>500000</v>
      </c>
      <c r="C551" s="238">
        <v>109210</v>
      </c>
      <c r="D551" s="239">
        <v>20286</v>
      </c>
    </row>
    <row r="552" ht="22.95" customHeight="true" spans="1:4">
      <c r="A552" s="237" t="s">
        <v>2654</v>
      </c>
      <c r="B552" s="238">
        <v>500000</v>
      </c>
      <c r="C552" s="238">
        <v>109210</v>
      </c>
      <c r="D552" s="239">
        <v>20286</v>
      </c>
    </row>
    <row r="553" ht="22.95" customHeight="true" spans="1:4">
      <c r="A553" s="237" t="s">
        <v>2655</v>
      </c>
      <c r="B553" s="238"/>
      <c r="C553" s="238">
        <v>596.01</v>
      </c>
      <c r="D553" s="239">
        <v>536.4</v>
      </c>
    </row>
    <row r="554" ht="22.95" customHeight="true" spans="1:4">
      <c r="A554" s="237" t="s">
        <v>2656</v>
      </c>
      <c r="B554" s="238"/>
      <c r="C554" s="238">
        <v>596.01</v>
      </c>
      <c r="D554" s="239">
        <v>536.4</v>
      </c>
    </row>
    <row r="555" ht="22.95" customHeight="true" spans="1:4">
      <c r="A555" s="234" t="s">
        <v>2657</v>
      </c>
      <c r="B555" s="235">
        <v>343154.850481</v>
      </c>
      <c r="C555" s="235">
        <v>257584.042879</v>
      </c>
      <c r="D555" s="236">
        <v>189555.13363</v>
      </c>
    </row>
    <row r="556" ht="22.95" customHeight="true" spans="1:4">
      <c r="A556" s="237" t="s">
        <v>2658</v>
      </c>
      <c r="B556" s="238">
        <v>136067.658502</v>
      </c>
      <c r="C556" s="238">
        <v>208309.109748</v>
      </c>
      <c r="D556" s="239">
        <v>157175.866574</v>
      </c>
    </row>
    <row r="557" ht="22.95" customHeight="true" spans="1:4">
      <c r="A557" s="237" t="s">
        <v>2229</v>
      </c>
      <c r="B557" s="238">
        <v>7872.725253</v>
      </c>
      <c r="C557" s="238">
        <v>7931.89948</v>
      </c>
      <c r="D557" s="239">
        <v>8764.8941</v>
      </c>
    </row>
    <row r="558" ht="22.95" customHeight="true" spans="1:4">
      <c r="A558" s="237" t="s">
        <v>2230</v>
      </c>
      <c r="B558" s="238">
        <v>271.31</v>
      </c>
      <c r="C558" s="238"/>
      <c r="D558" s="239">
        <v>1945.630218</v>
      </c>
    </row>
    <row r="559" ht="22.95" customHeight="true" spans="1:4">
      <c r="A559" s="237" t="s">
        <v>2659</v>
      </c>
      <c r="B559" s="238">
        <v>74</v>
      </c>
      <c r="C559" s="238"/>
      <c r="D559" s="239">
        <v>0</v>
      </c>
    </row>
    <row r="560" ht="22.95" customHeight="true" spans="1:4">
      <c r="A560" s="237" t="s">
        <v>2660</v>
      </c>
      <c r="B560" s="238">
        <v>51724.111728</v>
      </c>
      <c r="C560" s="238">
        <v>52880.729427</v>
      </c>
      <c r="D560" s="239">
        <v>58580.209219</v>
      </c>
    </row>
    <row r="561" ht="22.95" customHeight="true" spans="1:4">
      <c r="A561" s="237" t="s">
        <v>2661</v>
      </c>
      <c r="B561" s="238">
        <v>76125.511521</v>
      </c>
      <c r="C561" s="238">
        <v>147496.480841</v>
      </c>
      <c r="D561" s="239">
        <v>87885.133037</v>
      </c>
    </row>
    <row r="562" ht="22.95" customHeight="true" spans="1:4">
      <c r="A562" s="237" t="s">
        <v>2662</v>
      </c>
      <c r="B562" s="238"/>
      <c r="C562" s="238"/>
      <c r="D562" s="239">
        <v>1800</v>
      </c>
    </row>
    <row r="563" ht="22.95" customHeight="true" spans="1:4">
      <c r="A563" s="237" t="s">
        <v>2663</v>
      </c>
      <c r="B563" s="238"/>
      <c r="C563" s="238"/>
      <c r="D563" s="239">
        <v>1800</v>
      </c>
    </row>
    <row r="564" ht="22.95" customHeight="true" spans="1:4">
      <c r="A564" s="237" t="s">
        <v>2664</v>
      </c>
      <c r="B564" s="238">
        <v>99708.6313</v>
      </c>
      <c r="C564" s="238">
        <v>38931.07</v>
      </c>
      <c r="D564" s="239">
        <v>20605.239056</v>
      </c>
    </row>
    <row r="565" ht="22.95" customHeight="true" spans="1:4">
      <c r="A565" s="237" t="s">
        <v>2665</v>
      </c>
      <c r="B565" s="238">
        <v>7613.06</v>
      </c>
      <c r="C565" s="238">
        <v>2258.17</v>
      </c>
      <c r="D565" s="239">
        <v>875.239056</v>
      </c>
    </row>
    <row r="566" ht="22.95" customHeight="true" spans="1:4">
      <c r="A566" s="237" t="s">
        <v>2666</v>
      </c>
      <c r="B566" s="238">
        <v>56.0913</v>
      </c>
      <c r="C566" s="238">
        <v>1989</v>
      </c>
      <c r="D566" s="239">
        <v>10442</v>
      </c>
    </row>
    <row r="567" ht="22.95" customHeight="true" spans="1:4">
      <c r="A567" s="237" t="s">
        <v>2667</v>
      </c>
      <c r="B567" s="238">
        <v>3675.62</v>
      </c>
      <c r="C567" s="238"/>
      <c r="D567" s="239">
        <v>0</v>
      </c>
    </row>
    <row r="568" ht="22.95" customHeight="true" spans="1:4">
      <c r="A568" s="237" t="s">
        <v>2668</v>
      </c>
      <c r="B568" s="238"/>
      <c r="C568" s="238">
        <v>2800</v>
      </c>
      <c r="D568" s="239">
        <v>4646</v>
      </c>
    </row>
    <row r="569" ht="22.95" customHeight="true" spans="1:4">
      <c r="A569" s="237" t="s">
        <v>2242</v>
      </c>
      <c r="B569" s="238">
        <v>93</v>
      </c>
      <c r="C569" s="238"/>
      <c r="D569" s="239">
        <v>0</v>
      </c>
    </row>
    <row r="570" ht="22.95" customHeight="true" spans="1:4">
      <c r="A570" s="237" t="s">
        <v>2669</v>
      </c>
      <c r="B570" s="238">
        <v>88270.86</v>
      </c>
      <c r="C570" s="238">
        <v>31883.9</v>
      </c>
      <c r="D570" s="239">
        <v>4642</v>
      </c>
    </row>
    <row r="571" ht="22.95" customHeight="true" spans="1:4">
      <c r="A571" s="237" t="s">
        <v>2670</v>
      </c>
      <c r="B571" s="238">
        <v>8478.768624</v>
      </c>
      <c r="C571" s="238">
        <v>8171.9282</v>
      </c>
      <c r="D571" s="239">
        <v>8019.028</v>
      </c>
    </row>
    <row r="572" ht="22.95" customHeight="true" spans="1:4">
      <c r="A572" s="237" t="s">
        <v>2229</v>
      </c>
      <c r="B572" s="238">
        <v>5151.528624</v>
      </c>
      <c r="C572" s="238">
        <v>5460.4782</v>
      </c>
      <c r="D572" s="239">
        <v>0</v>
      </c>
    </row>
    <row r="573" ht="22.95" customHeight="true" spans="1:4">
      <c r="A573" s="237" t="s">
        <v>2230</v>
      </c>
      <c r="B573" s="238">
        <v>852.566</v>
      </c>
      <c r="C573" s="238">
        <v>894.426</v>
      </c>
      <c r="D573" s="239">
        <v>856.77</v>
      </c>
    </row>
    <row r="574" ht="22.95" customHeight="true" spans="1:4">
      <c r="A574" s="240" t="s">
        <v>2671</v>
      </c>
      <c r="B574" s="241">
        <v>2474.674</v>
      </c>
      <c r="C574" s="241">
        <v>1817.024</v>
      </c>
      <c r="D574" s="242">
        <v>7162.258</v>
      </c>
    </row>
    <row r="575" ht="22.95" customHeight="true" spans="1:4">
      <c r="A575" s="237" t="s">
        <v>2672</v>
      </c>
      <c r="B575" s="238">
        <v>98417.472055</v>
      </c>
      <c r="C575" s="238">
        <v>2146.0132</v>
      </c>
      <c r="D575" s="239">
        <v>1955</v>
      </c>
    </row>
    <row r="576" ht="22.95" customHeight="true" spans="1:4">
      <c r="A576" s="237" t="s">
        <v>2673</v>
      </c>
      <c r="B576" s="238">
        <v>98113.6</v>
      </c>
      <c r="C576" s="238">
        <v>1985</v>
      </c>
      <c r="D576" s="239">
        <v>1955</v>
      </c>
    </row>
    <row r="577" ht="22.95" customHeight="true" spans="1:4">
      <c r="A577" s="237" t="s">
        <v>2674</v>
      </c>
      <c r="B577" s="238">
        <v>303.872055</v>
      </c>
      <c r="C577" s="238">
        <v>161.0132</v>
      </c>
      <c r="D577" s="239">
        <v>0</v>
      </c>
    </row>
    <row r="578" ht="22.95" customHeight="true" spans="1:4">
      <c r="A578" s="237" t="s">
        <v>2675</v>
      </c>
      <c r="B578" s="238">
        <v>482.32</v>
      </c>
      <c r="C578" s="238">
        <v>25.921731</v>
      </c>
      <c r="D578" s="239">
        <v>0</v>
      </c>
    </row>
    <row r="579" ht="22.95" customHeight="true" spans="1:4">
      <c r="A579" s="237" t="s">
        <v>2676</v>
      </c>
      <c r="B579" s="238">
        <v>482.32</v>
      </c>
      <c r="C579" s="238">
        <v>25.921731</v>
      </c>
      <c r="D579" s="239">
        <v>0</v>
      </c>
    </row>
    <row r="580" ht="22.95" customHeight="true" spans="1:4">
      <c r="A580" s="234" t="s">
        <v>2677</v>
      </c>
      <c r="B580" s="235">
        <v>36303.08399</v>
      </c>
      <c r="C580" s="235">
        <v>23372.0052</v>
      </c>
      <c r="D580" s="236">
        <v>16328.1246</v>
      </c>
    </row>
    <row r="581" ht="22.95" customHeight="true" spans="1:4">
      <c r="A581" s="237" t="s">
        <v>2678</v>
      </c>
      <c r="B581" s="238">
        <v>9958.96399</v>
      </c>
      <c r="C581" s="238">
        <v>8241.5052</v>
      </c>
      <c r="D581" s="239">
        <v>5079.2846</v>
      </c>
    </row>
    <row r="582" ht="22.95" customHeight="true" spans="1:4">
      <c r="A582" s="237" t="s">
        <v>2229</v>
      </c>
      <c r="B582" s="238">
        <v>3398.793587</v>
      </c>
      <c r="C582" s="238">
        <v>3541.8616</v>
      </c>
      <c r="D582" s="239">
        <v>3873.1146</v>
      </c>
    </row>
    <row r="583" ht="22.95" customHeight="true" spans="1:4">
      <c r="A583" s="237" t="s">
        <v>2679</v>
      </c>
      <c r="B583" s="238"/>
      <c r="C583" s="238">
        <v>1790</v>
      </c>
      <c r="D583" s="239"/>
    </row>
    <row r="584" ht="22.95" customHeight="true" spans="1:4">
      <c r="A584" s="237" t="s">
        <v>2680</v>
      </c>
      <c r="B584" s="238">
        <v>6560.170403</v>
      </c>
      <c r="C584" s="238">
        <v>2909.6436</v>
      </c>
      <c r="D584" s="239">
        <v>1206.17</v>
      </c>
    </row>
    <row r="585" ht="22.95" customHeight="true" spans="1:4">
      <c r="A585" s="237" t="s">
        <v>2681</v>
      </c>
      <c r="B585" s="238">
        <v>24764.12</v>
      </c>
      <c r="C585" s="238">
        <v>6035.5</v>
      </c>
      <c r="D585" s="239">
        <v>8438.84</v>
      </c>
    </row>
    <row r="586" ht="22.95" customHeight="true" spans="1:4">
      <c r="A586" s="237" t="s">
        <v>2682</v>
      </c>
      <c r="B586" s="238">
        <v>24764.12</v>
      </c>
      <c r="C586" s="238">
        <v>6035.5</v>
      </c>
      <c r="D586" s="239">
        <v>8438.84</v>
      </c>
    </row>
    <row r="587" ht="22.95" customHeight="true" spans="1:4">
      <c r="A587" s="237" t="s">
        <v>2683</v>
      </c>
      <c r="B587" s="238">
        <v>1580</v>
      </c>
      <c r="C587" s="238">
        <v>9095</v>
      </c>
      <c r="D587" s="239">
        <v>2810</v>
      </c>
    </row>
    <row r="588" ht="22.95" customHeight="true" spans="1:4">
      <c r="A588" s="237" t="s">
        <v>2684</v>
      </c>
      <c r="B588" s="238">
        <v>1580</v>
      </c>
      <c r="C588" s="238">
        <v>9095</v>
      </c>
      <c r="D588" s="239">
        <v>2810</v>
      </c>
    </row>
    <row r="589" ht="22.95" customHeight="true" spans="1:4">
      <c r="A589" s="234" t="s">
        <v>2685</v>
      </c>
      <c r="B589" s="235">
        <v>8584.812648</v>
      </c>
      <c r="C589" s="235">
        <v>8867.0592</v>
      </c>
      <c r="D589" s="236">
        <v>11749.2291</v>
      </c>
    </row>
    <row r="590" ht="22.95" customHeight="true" spans="1:4">
      <c r="A590" s="237" t="s">
        <v>2686</v>
      </c>
      <c r="B590" s="238">
        <v>3103.061133</v>
      </c>
      <c r="C590" s="238">
        <v>3410.913685</v>
      </c>
      <c r="D590" s="239">
        <v>3665.2291</v>
      </c>
    </row>
    <row r="591" ht="22.95" customHeight="true" spans="1:4">
      <c r="A591" s="237" t="s">
        <v>2229</v>
      </c>
      <c r="B591" s="238">
        <v>2738.579573</v>
      </c>
      <c r="C591" s="238">
        <v>2949.0652</v>
      </c>
      <c r="D591" s="239">
        <v>3322.2351</v>
      </c>
    </row>
    <row r="592" ht="22.95" customHeight="true" spans="1:4">
      <c r="A592" s="237" t="s">
        <v>2230</v>
      </c>
      <c r="B592" s="238">
        <v>364.48156</v>
      </c>
      <c r="C592" s="238">
        <v>461.848485</v>
      </c>
      <c r="D592" s="239">
        <v>342.994</v>
      </c>
    </row>
    <row r="593" ht="22.95" customHeight="true" spans="1:4">
      <c r="A593" s="237" t="s">
        <v>2687</v>
      </c>
      <c r="B593" s="238">
        <v>302.931515</v>
      </c>
      <c r="C593" s="238">
        <v>791.931515</v>
      </c>
      <c r="D593" s="239">
        <v>1760.92</v>
      </c>
    </row>
    <row r="594" ht="22.95" customHeight="true" spans="1:4">
      <c r="A594" s="237" t="s">
        <v>2688</v>
      </c>
      <c r="B594" s="238"/>
      <c r="C594" s="238">
        <v>119</v>
      </c>
      <c r="D594" s="239">
        <v>1227.92</v>
      </c>
    </row>
    <row r="595" ht="22.95" customHeight="true" spans="1:4">
      <c r="A595" s="237" t="s">
        <v>2689</v>
      </c>
      <c r="B595" s="238">
        <v>302.931515</v>
      </c>
      <c r="C595" s="238">
        <v>672.931515</v>
      </c>
      <c r="D595" s="239">
        <v>533</v>
      </c>
    </row>
    <row r="596" ht="22.95" customHeight="true" spans="1:4">
      <c r="A596" s="237" t="s">
        <v>2690</v>
      </c>
      <c r="B596" s="238">
        <v>3790</v>
      </c>
      <c r="C596" s="238">
        <v>3190</v>
      </c>
      <c r="D596" s="239">
        <v>5323.08</v>
      </c>
    </row>
    <row r="597" ht="22.95" customHeight="true" spans="1:4">
      <c r="A597" s="237" t="s">
        <v>2691</v>
      </c>
      <c r="B597" s="238"/>
      <c r="C597" s="238"/>
      <c r="D597" s="239">
        <v>1800</v>
      </c>
    </row>
    <row r="598" ht="22.95" customHeight="true" spans="1:4">
      <c r="A598" s="237" t="s">
        <v>2692</v>
      </c>
      <c r="B598" s="238">
        <v>3790</v>
      </c>
      <c r="C598" s="238">
        <v>3190</v>
      </c>
      <c r="D598" s="239">
        <v>3523.08</v>
      </c>
    </row>
    <row r="599" ht="22.95" customHeight="true" spans="1:4">
      <c r="A599" s="237" t="s">
        <v>2693</v>
      </c>
      <c r="B599" s="238">
        <v>1388.82</v>
      </c>
      <c r="C599" s="238">
        <v>1474.214</v>
      </c>
      <c r="D599" s="239">
        <v>1000</v>
      </c>
    </row>
    <row r="600" ht="22.95" customHeight="true" spans="1:4">
      <c r="A600" s="237" t="s">
        <v>2694</v>
      </c>
      <c r="B600" s="238">
        <v>1388.82</v>
      </c>
      <c r="C600" s="238">
        <v>1474.214</v>
      </c>
      <c r="D600" s="239">
        <v>1000</v>
      </c>
    </row>
    <row r="601" ht="22.95" customHeight="true" spans="1:4">
      <c r="A601" s="234" t="s">
        <v>241</v>
      </c>
      <c r="B601" s="235">
        <v>302390</v>
      </c>
      <c r="C601" s="235">
        <v>309200</v>
      </c>
      <c r="D601" s="236">
        <v>318125</v>
      </c>
    </row>
    <row r="602" ht="22.95" customHeight="true" spans="1:4">
      <c r="A602" s="237" t="s">
        <v>2695</v>
      </c>
      <c r="B602" s="238">
        <v>302390</v>
      </c>
      <c r="C602" s="238">
        <v>309200</v>
      </c>
      <c r="D602" s="239">
        <v>318125</v>
      </c>
    </row>
    <row r="603" ht="22.95" customHeight="true" spans="1:4">
      <c r="A603" s="234" t="s">
        <v>2696</v>
      </c>
      <c r="B603" s="235">
        <v>197419.966393</v>
      </c>
      <c r="C603" s="235">
        <v>274302.974</v>
      </c>
      <c r="D603" s="236">
        <v>203495.9366</v>
      </c>
    </row>
    <row r="604" ht="22.95" customHeight="true" spans="1:4">
      <c r="A604" s="240" t="s">
        <v>2697</v>
      </c>
      <c r="B604" s="241">
        <v>170980.620282</v>
      </c>
      <c r="C604" s="241">
        <v>245137.5445</v>
      </c>
      <c r="D604" s="242">
        <v>143320.4521</v>
      </c>
    </row>
    <row r="605" ht="22.95" customHeight="true" spans="1:4">
      <c r="A605" s="237" t="s">
        <v>2229</v>
      </c>
      <c r="B605" s="238">
        <v>9211.954985</v>
      </c>
      <c r="C605" s="238">
        <v>9239.1151</v>
      </c>
      <c r="D605" s="239">
        <v>10650.7944</v>
      </c>
    </row>
    <row r="606" ht="22.95" customHeight="true" spans="1:4">
      <c r="A606" s="237" t="s">
        <v>2231</v>
      </c>
      <c r="B606" s="238">
        <v>1445.404327</v>
      </c>
      <c r="C606" s="238">
        <v>1816.2626</v>
      </c>
      <c r="D606" s="239">
        <v>1899.6065</v>
      </c>
    </row>
    <row r="607" ht="22.95" customHeight="true" spans="1:4">
      <c r="A607" s="237" t="s">
        <v>2698</v>
      </c>
      <c r="B607" s="238">
        <v>4343</v>
      </c>
      <c r="C607" s="238">
        <v>21206</v>
      </c>
      <c r="D607" s="239">
        <v>379.5791</v>
      </c>
    </row>
    <row r="608" ht="22.95" customHeight="true" spans="1:4">
      <c r="A608" s="237" t="s">
        <v>2699</v>
      </c>
      <c r="B608" s="238">
        <v>4039.2</v>
      </c>
      <c r="C608" s="238">
        <v>6016.75</v>
      </c>
      <c r="D608" s="239">
        <v>14864.7633</v>
      </c>
    </row>
    <row r="609" ht="22.95" customHeight="true" spans="1:4">
      <c r="A609" s="237" t="s">
        <v>2700</v>
      </c>
      <c r="B609" s="238">
        <v>60</v>
      </c>
      <c r="C609" s="238">
        <v>111</v>
      </c>
      <c r="D609" s="239">
        <v>88</v>
      </c>
    </row>
    <row r="610" ht="22.95" customHeight="true" spans="1:4">
      <c r="A610" s="237" t="s">
        <v>2701</v>
      </c>
      <c r="B610" s="238">
        <v>214</v>
      </c>
      <c r="C610" s="238">
        <v>189.75</v>
      </c>
      <c r="D610" s="239">
        <v>141.57</v>
      </c>
    </row>
    <row r="611" ht="22.95" customHeight="true" spans="1:4">
      <c r="A611" s="237" t="s">
        <v>2702</v>
      </c>
      <c r="B611" s="238">
        <v>4364.05</v>
      </c>
      <c r="C611" s="238">
        <v>15075.1</v>
      </c>
      <c r="D611" s="239">
        <v>9940.7337</v>
      </c>
    </row>
    <row r="612" ht="22.95" customHeight="true" spans="1:4">
      <c r="A612" s="237" t="s">
        <v>2703</v>
      </c>
      <c r="B612" s="238">
        <v>4542.94</v>
      </c>
      <c r="C612" s="238">
        <v>696.84</v>
      </c>
      <c r="D612" s="239">
        <v>12254.7</v>
      </c>
    </row>
    <row r="613" ht="22.95" customHeight="true" spans="1:4">
      <c r="A613" s="237" t="s">
        <v>2704</v>
      </c>
      <c r="B613" s="238"/>
      <c r="C613" s="238">
        <v>30315.16</v>
      </c>
      <c r="D613" s="239">
        <v>0</v>
      </c>
    </row>
    <row r="614" ht="22.95" customHeight="true" spans="1:4">
      <c r="A614" s="237" t="s">
        <v>2705</v>
      </c>
      <c r="B614" s="238">
        <v>448</v>
      </c>
      <c r="C614" s="238">
        <v>381.2</v>
      </c>
      <c r="D614" s="239">
        <v>18578.9169</v>
      </c>
    </row>
    <row r="615" ht="22.95" customHeight="true" spans="1:4">
      <c r="A615" s="237" t="s">
        <v>2706</v>
      </c>
      <c r="B615" s="238">
        <v>65</v>
      </c>
      <c r="C615" s="238">
        <v>65</v>
      </c>
      <c r="D615" s="239">
        <v>65</v>
      </c>
    </row>
    <row r="616" ht="22.95" customHeight="true" spans="1:4">
      <c r="A616" s="237" t="s">
        <v>2707</v>
      </c>
      <c r="B616" s="238">
        <v>18568</v>
      </c>
      <c r="C616" s="238">
        <v>19565</v>
      </c>
      <c r="D616" s="239">
        <v>0</v>
      </c>
    </row>
    <row r="617" ht="22.95" customHeight="true" spans="1:4">
      <c r="A617" s="237" t="s">
        <v>2708</v>
      </c>
      <c r="B617" s="238">
        <v>18091.7</v>
      </c>
      <c r="C617" s="238">
        <v>21663.7</v>
      </c>
      <c r="D617" s="239">
        <v>18012.75</v>
      </c>
    </row>
    <row r="618" ht="22.95" customHeight="true" spans="1:4">
      <c r="A618" s="237" t="s">
        <v>2242</v>
      </c>
      <c r="B618" s="238">
        <v>16174.89097</v>
      </c>
      <c r="C618" s="238">
        <v>15686.2128</v>
      </c>
      <c r="D618" s="239">
        <v>16490.2579</v>
      </c>
    </row>
    <row r="619" ht="22.95" customHeight="true" spans="1:4">
      <c r="A619" s="237" t="s">
        <v>2709</v>
      </c>
      <c r="B619" s="238">
        <v>89412.48</v>
      </c>
      <c r="C619" s="238">
        <v>103110.454</v>
      </c>
      <c r="D619" s="239">
        <v>39953.7803</v>
      </c>
    </row>
    <row r="620" ht="22.95" customHeight="true" spans="1:4">
      <c r="A620" s="237" t="s">
        <v>2710</v>
      </c>
      <c r="B620" s="238">
        <v>25621.216111</v>
      </c>
      <c r="C620" s="238">
        <v>27797.7995</v>
      </c>
      <c r="D620" s="239">
        <v>28518.9505</v>
      </c>
    </row>
    <row r="621" ht="22.95" customHeight="true" spans="1:4">
      <c r="A621" s="237" t="s">
        <v>2229</v>
      </c>
      <c r="B621" s="238">
        <v>1718.980005</v>
      </c>
      <c r="C621" s="238">
        <v>297.7103</v>
      </c>
      <c r="D621" s="239">
        <v>353.3042</v>
      </c>
    </row>
    <row r="622" ht="22.95" customHeight="true" spans="1:4">
      <c r="A622" s="237" t="s">
        <v>2230</v>
      </c>
      <c r="B622" s="238">
        <v>80.5</v>
      </c>
      <c r="C622" s="238">
        <v>86.5</v>
      </c>
      <c r="D622" s="239">
        <v>36.5</v>
      </c>
    </row>
    <row r="623" ht="22.95" customHeight="true" spans="1:4">
      <c r="A623" s="237" t="s">
        <v>2711</v>
      </c>
      <c r="B623" s="238">
        <v>14664.236106</v>
      </c>
      <c r="C623" s="238">
        <v>15302.0892</v>
      </c>
      <c r="D623" s="239">
        <v>16191.6463</v>
      </c>
    </row>
    <row r="624" ht="22.95" customHeight="true" spans="1:4">
      <c r="A624" s="237" t="s">
        <v>2712</v>
      </c>
      <c r="B624" s="238">
        <v>906.5</v>
      </c>
      <c r="C624" s="238">
        <v>948.5</v>
      </c>
      <c r="D624" s="239">
        <v>928.5</v>
      </c>
    </row>
    <row r="625" ht="22.95" customHeight="true" spans="1:4">
      <c r="A625" s="237" t="s">
        <v>2713</v>
      </c>
      <c r="B625" s="238">
        <v>1251</v>
      </c>
      <c r="C625" s="238">
        <v>1203</v>
      </c>
      <c r="D625" s="239">
        <v>1049</v>
      </c>
    </row>
    <row r="626" ht="22.95" customHeight="true" spans="1:4">
      <c r="A626" s="237" t="s">
        <v>2714</v>
      </c>
      <c r="B626" s="238">
        <v>7000</v>
      </c>
      <c r="C626" s="238">
        <v>9960</v>
      </c>
      <c r="D626" s="239">
        <v>0</v>
      </c>
    </row>
    <row r="627" ht="22.95" customHeight="true" spans="1:4">
      <c r="A627" s="237" t="s">
        <v>2715</v>
      </c>
      <c r="B627" s="238"/>
      <c r="C627" s="238"/>
      <c r="D627" s="239">
        <v>9960</v>
      </c>
    </row>
    <row r="628" ht="22.95" customHeight="true" spans="1:4">
      <c r="A628" s="237" t="s">
        <v>2716</v>
      </c>
      <c r="B628" s="238">
        <v>818.13</v>
      </c>
      <c r="C628" s="238">
        <v>1367.63</v>
      </c>
      <c r="D628" s="239">
        <v>31656.534</v>
      </c>
    </row>
    <row r="629" ht="22.95" customHeight="true" spans="1:4">
      <c r="A629" s="237" t="s">
        <v>2717</v>
      </c>
      <c r="B629" s="238">
        <v>818.13</v>
      </c>
      <c r="C629" s="238">
        <v>1367.63</v>
      </c>
      <c r="D629" s="239">
        <v>31656.534</v>
      </c>
    </row>
    <row r="630" ht="22.95" customHeight="true" spans="1:4">
      <c r="A630" s="234" t="s">
        <v>2718</v>
      </c>
      <c r="B630" s="235">
        <v>200</v>
      </c>
      <c r="C630" s="235">
        <v>990</v>
      </c>
      <c r="D630" s="236">
        <v>456</v>
      </c>
    </row>
    <row r="631" ht="22.95" customHeight="true" spans="1:4">
      <c r="A631" s="237" t="s">
        <v>2719</v>
      </c>
      <c r="B631" s="238">
        <v>200</v>
      </c>
      <c r="C631" s="238">
        <v>990</v>
      </c>
      <c r="D631" s="239">
        <v>456</v>
      </c>
    </row>
    <row r="632" ht="22.95" customHeight="true" spans="1:4">
      <c r="A632" s="237" t="s">
        <v>2720</v>
      </c>
      <c r="B632" s="238">
        <v>200</v>
      </c>
      <c r="C632" s="238">
        <v>640</v>
      </c>
      <c r="D632" s="239">
        <v>226</v>
      </c>
    </row>
    <row r="633" ht="22.95" customHeight="true" spans="1:4">
      <c r="A633" s="237" t="s">
        <v>2721</v>
      </c>
      <c r="B633" s="238"/>
      <c r="C633" s="238">
        <v>350</v>
      </c>
      <c r="D633" s="239">
        <v>230</v>
      </c>
    </row>
    <row r="634" ht="22.95" customHeight="true" spans="1:4">
      <c r="A634" s="244" t="s">
        <v>2722</v>
      </c>
      <c r="B634" s="245">
        <v>71595.370043</v>
      </c>
      <c r="C634" s="245">
        <v>79414.1379</v>
      </c>
      <c r="D634" s="246">
        <v>79548.6324</v>
      </c>
    </row>
    <row r="635" ht="22.95" customHeight="true" spans="1:4">
      <c r="A635" s="237" t="s">
        <v>2723</v>
      </c>
      <c r="B635" s="238">
        <v>62445.970043</v>
      </c>
      <c r="C635" s="238">
        <v>61957.2579</v>
      </c>
      <c r="D635" s="239">
        <v>62981.6324</v>
      </c>
    </row>
    <row r="636" ht="22.95" customHeight="true" spans="1:4">
      <c r="A636" s="237" t="s">
        <v>2229</v>
      </c>
      <c r="B636" s="238">
        <v>2728.786538</v>
      </c>
      <c r="C636" s="238">
        <v>2762.7079</v>
      </c>
      <c r="D636" s="239">
        <v>2727.6324</v>
      </c>
    </row>
    <row r="637" ht="22.95" customHeight="true" spans="1:4">
      <c r="A637" s="237" t="s">
        <v>2724</v>
      </c>
      <c r="B637" s="238">
        <v>914</v>
      </c>
      <c r="C637" s="238">
        <v>681.55</v>
      </c>
      <c r="D637" s="239">
        <v>691</v>
      </c>
    </row>
    <row r="638" ht="22.95" customHeight="true" spans="1:4">
      <c r="A638" s="237" t="s">
        <v>2725</v>
      </c>
      <c r="B638" s="238">
        <v>3000</v>
      </c>
      <c r="C638" s="238">
        <v>3000</v>
      </c>
      <c r="D638" s="239">
        <v>2550</v>
      </c>
    </row>
    <row r="639" ht="22.95" customHeight="true" spans="1:4">
      <c r="A639" s="237" t="s">
        <v>2726</v>
      </c>
      <c r="B639" s="238">
        <v>53813</v>
      </c>
      <c r="C639" s="238">
        <v>53813</v>
      </c>
      <c r="D639" s="239">
        <v>26069</v>
      </c>
    </row>
    <row r="640" ht="22.95" customHeight="true" spans="1:4">
      <c r="A640" s="237" t="s">
        <v>2727</v>
      </c>
      <c r="B640" s="238">
        <v>116.3</v>
      </c>
      <c r="C640" s="238"/>
      <c r="D640" s="239">
        <v>0</v>
      </c>
    </row>
    <row r="641" ht="22.95" customHeight="true" spans="1:4">
      <c r="A641" s="237" t="s">
        <v>2242</v>
      </c>
      <c r="B641" s="238">
        <v>173.883505</v>
      </c>
      <c r="C641" s="238"/>
      <c r="D641" s="239">
        <v>0</v>
      </c>
    </row>
    <row r="642" ht="22.95" customHeight="true" spans="1:4">
      <c r="A642" s="237" t="s">
        <v>2728</v>
      </c>
      <c r="B642" s="238">
        <v>1700</v>
      </c>
      <c r="C642" s="238">
        <v>1700</v>
      </c>
      <c r="D642" s="239">
        <v>30944</v>
      </c>
    </row>
    <row r="643" ht="22.95" customHeight="true" spans="1:4">
      <c r="A643" s="237" t="s">
        <v>2729</v>
      </c>
      <c r="B643" s="238">
        <v>9149.4</v>
      </c>
      <c r="C643" s="238">
        <v>17456.88</v>
      </c>
      <c r="D643" s="239">
        <v>16567</v>
      </c>
    </row>
    <row r="644" ht="22.95" customHeight="true" spans="1:4">
      <c r="A644" s="237" t="s">
        <v>2730</v>
      </c>
      <c r="B644" s="238">
        <v>5145</v>
      </c>
      <c r="C644" s="238">
        <v>5145</v>
      </c>
      <c r="D644" s="239">
        <v>0</v>
      </c>
    </row>
    <row r="645" ht="22.95" customHeight="true" spans="1:4">
      <c r="A645" s="237" t="s">
        <v>2731</v>
      </c>
      <c r="B645" s="238">
        <v>645</v>
      </c>
      <c r="C645" s="238">
        <v>852</v>
      </c>
      <c r="D645" s="239">
        <v>188</v>
      </c>
    </row>
    <row r="646" ht="22.95" customHeight="true" spans="1:4">
      <c r="A646" s="237" t="s">
        <v>2732</v>
      </c>
      <c r="B646" s="238">
        <v>606.4</v>
      </c>
      <c r="C646" s="238">
        <v>606.4</v>
      </c>
      <c r="D646" s="239">
        <v>0</v>
      </c>
    </row>
    <row r="647" ht="22.95" customHeight="true" spans="1:4">
      <c r="A647" s="237" t="s">
        <v>2733</v>
      </c>
      <c r="B647" s="238">
        <v>1000</v>
      </c>
      <c r="C647" s="238">
        <v>1000</v>
      </c>
      <c r="D647" s="239">
        <v>0</v>
      </c>
    </row>
    <row r="648" ht="22.95" customHeight="true" spans="1:4">
      <c r="A648" s="237" t="s">
        <v>2734</v>
      </c>
      <c r="B648" s="238">
        <v>43</v>
      </c>
      <c r="C648" s="238">
        <v>7502</v>
      </c>
      <c r="D648" s="239">
        <v>5135</v>
      </c>
    </row>
    <row r="649" ht="22.95" customHeight="true" spans="1:4">
      <c r="A649" s="237" t="s">
        <v>2735</v>
      </c>
      <c r="B649" s="238">
        <v>1710</v>
      </c>
      <c r="C649" s="238">
        <v>2351.48</v>
      </c>
      <c r="D649" s="239">
        <v>11244</v>
      </c>
    </row>
    <row r="650" ht="22.95" customHeight="true" spans="1:4">
      <c r="A650" s="234" t="s">
        <v>2736</v>
      </c>
      <c r="B650" s="235">
        <v>63829.71367</v>
      </c>
      <c r="C650" s="235">
        <v>67377.9558</v>
      </c>
      <c r="D650" s="236">
        <v>127597.9218</v>
      </c>
    </row>
    <row r="651" ht="22.95" customHeight="true" spans="1:4">
      <c r="A651" s="237" t="s">
        <v>2737</v>
      </c>
      <c r="B651" s="238">
        <v>23708.425225</v>
      </c>
      <c r="C651" s="238">
        <v>38523.3652</v>
      </c>
      <c r="D651" s="239">
        <v>55987.0939</v>
      </c>
    </row>
    <row r="652" ht="22.95" customHeight="true" spans="1:4">
      <c r="A652" s="237" t="s">
        <v>2229</v>
      </c>
      <c r="B652" s="238">
        <v>6682.100627</v>
      </c>
      <c r="C652" s="238">
        <v>6885.2989</v>
      </c>
      <c r="D652" s="239">
        <v>7703.5297</v>
      </c>
    </row>
    <row r="653" ht="22.95" customHeight="true" spans="1:4">
      <c r="A653" s="237" t="s">
        <v>2230</v>
      </c>
      <c r="B653" s="238">
        <v>895.5</v>
      </c>
      <c r="C653" s="238">
        <v>1698</v>
      </c>
      <c r="D653" s="239">
        <v>1677.8</v>
      </c>
    </row>
    <row r="654" ht="22.95" customHeight="true" spans="1:4">
      <c r="A654" s="237" t="s">
        <v>2738</v>
      </c>
      <c r="B654" s="238">
        <v>5407.7</v>
      </c>
      <c r="C654" s="238"/>
      <c r="D654" s="239">
        <v>251.5</v>
      </c>
    </row>
    <row r="655" ht="22.95" customHeight="true" spans="1:4">
      <c r="A655" s="237" t="s">
        <v>2739</v>
      </c>
      <c r="B655" s="238">
        <v>2000</v>
      </c>
      <c r="C655" s="238">
        <v>2258</v>
      </c>
      <c r="D655" s="239">
        <v>0</v>
      </c>
    </row>
    <row r="656" ht="22.95" customHeight="true" spans="1:4">
      <c r="A656" s="237" t="s">
        <v>2740</v>
      </c>
      <c r="B656" s="238">
        <v>6500</v>
      </c>
      <c r="C656" s="238"/>
      <c r="D656" s="239">
        <v>13170</v>
      </c>
    </row>
    <row r="657" ht="22.95" customHeight="true" spans="1:4">
      <c r="A657" s="237" t="s">
        <v>2242</v>
      </c>
      <c r="B657" s="238">
        <v>941.124598</v>
      </c>
      <c r="C657" s="238">
        <v>1859.0663</v>
      </c>
      <c r="D657" s="239">
        <v>2143.2642</v>
      </c>
    </row>
    <row r="658" ht="22.95" customHeight="true" spans="1:4">
      <c r="A658" s="237" t="s">
        <v>2741</v>
      </c>
      <c r="B658" s="238">
        <v>1282</v>
      </c>
      <c r="C658" s="238">
        <v>25823</v>
      </c>
      <c r="D658" s="239">
        <v>31041</v>
      </c>
    </row>
    <row r="659" ht="22.95" customHeight="true" spans="1:4">
      <c r="A659" s="237" t="s">
        <v>2742</v>
      </c>
      <c r="B659" s="238">
        <v>16841</v>
      </c>
      <c r="C659" s="238">
        <v>19441</v>
      </c>
      <c r="D659" s="239">
        <v>30432.6</v>
      </c>
    </row>
    <row r="660" ht="22.95" customHeight="true" spans="1:4">
      <c r="A660" s="237" t="s">
        <v>2229</v>
      </c>
      <c r="B660" s="238">
        <v>4345</v>
      </c>
      <c r="C660" s="238">
        <v>4345</v>
      </c>
      <c r="D660" s="239">
        <v>5745.1</v>
      </c>
    </row>
    <row r="661" ht="22.95" customHeight="true" spans="1:4">
      <c r="A661" s="237" t="s">
        <v>2743</v>
      </c>
      <c r="B661" s="238">
        <v>12496</v>
      </c>
      <c r="C661" s="238">
        <v>15096</v>
      </c>
      <c r="D661" s="239">
        <v>23987.5</v>
      </c>
    </row>
    <row r="662" ht="22.95" customHeight="true" spans="1:4">
      <c r="A662" s="237" t="s">
        <v>2744</v>
      </c>
      <c r="B662" s="238"/>
      <c r="C662" s="238"/>
      <c r="D662" s="239">
        <v>700</v>
      </c>
    </row>
    <row r="663" ht="22.95" customHeight="true" spans="1:4">
      <c r="A663" s="237" t="s">
        <v>2745</v>
      </c>
      <c r="B663" s="238">
        <v>6484.658445</v>
      </c>
      <c r="C663" s="238"/>
      <c r="D663" s="239">
        <v>0</v>
      </c>
    </row>
    <row r="664" ht="22.95" customHeight="true" spans="1:4">
      <c r="A664" s="240" t="s">
        <v>2746</v>
      </c>
      <c r="B664" s="241">
        <v>5446.658445</v>
      </c>
      <c r="C664" s="241"/>
      <c r="D664" s="242">
        <v>0</v>
      </c>
    </row>
    <row r="665" ht="22.95" customHeight="true" spans="1:4">
      <c r="A665" s="237" t="s">
        <v>2747</v>
      </c>
      <c r="B665" s="238">
        <v>1038</v>
      </c>
      <c r="C665" s="238"/>
      <c r="D665" s="239">
        <v>0</v>
      </c>
    </row>
    <row r="666" ht="22.95" customHeight="true" spans="1:4">
      <c r="A666" s="237" t="s">
        <v>2748</v>
      </c>
      <c r="B666" s="238">
        <v>43</v>
      </c>
      <c r="C666" s="238">
        <v>43</v>
      </c>
      <c r="D666" s="239">
        <v>0</v>
      </c>
    </row>
    <row r="667" ht="22.95" customHeight="true" spans="1:4">
      <c r="A667" s="237" t="s">
        <v>2230</v>
      </c>
      <c r="B667" s="238"/>
      <c r="C667" s="238">
        <v>43</v>
      </c>
      <c r="D667" s="239"/>
    </row>
    <row r="668" ht="22.95" customHeight="true" spans="1:4">
      <c r="A668" s="237" t="s">
        <v>2749</v>
      </c>
      <c r="B668" s="238">
        <v>43</v>
      </c>
      <c r="C668" s="238"/>
      <c r="D668" s="239">
        <v>0</v>
      </c>
    </row>
    <row r="669" ht="22.95" customHeight="true" spans="1:4">
      <c r="A669" s="237" t="s">
        <v>2750</v>
      </c>
      <c r="B669" s="238">
        <v>9041</v>
      </c>
      <c r="C669" s="238">
        <v>5399</v>
      </c>
      <c r="D669" s="239">
        <v>2272</v>
      </c>
    </row>
    <row r="670" ht="22.95" customHeight="true" spans="1:4">
      <c r="A670" s="237" t="s">
        <v>2229</v>
      </c>
      <c r="B670" s="238">
        <v>1227</v>
      </c>
      <c r="C670" s="238">
        <v>1227</v>
      </c>
      <c r="D670" s="239">
        <v>0</v>
      </c>
    </row>
    <row r="671" ht="22.95" customHeight="true" spans="1:4">
      <c r="A671" s="237" t="s">
        <v>2751</v>
      </c>
      <c r="B671" s="238">
        <v>500</v>
      </c>
      <c r="C671" s="238">
        <v>500</v>
      </c>
      <c r="D671" s="239">
        <v>984</v>
      </c>
    </row>
    <row r="672" ht="22.95" customHeight="true" spans="1:4">
      <c r="A672" s="237" t="s">
        <v>2752</v>
      </c>
      <c r="B672" s="238">
        <v>7253</v>
      </c>
      <c r="C672" s="238"/>
      <c r="D672" s="239">
        <v>0</v>
      </c>
    </row>
    <row r="673" ht="22.95" customHeight="true" spans="1:4">
      <c r="A673" s="237" t="s">
        <v>2753</v>
      </c>
      <c r="B673" s="238">
        <v>61</v>
      </c>
      <c r="C673" s="238">
        <v>54</v>
      </c>
      <c r="D673" s="239">
        <v>61</v>
      </c>
    </row>
    <row r="674" ht="22.95" customHeight="true" spans="1:4">
      <c r="A674" s="237" t="s">
        <v>2754</v>
      </c>
      <c r="B674" s="238"/>
      <c r="C674" s="238">
        <v>3618</v>
      </c>
      <c r="D674" s="239">
        <v>1227</v>
      </c>
    </row>
    <row r="675" ht="22.95" customHeight="true" spans="1:4">
      <c r="A675" s="237" t="s">
        <v>2755</v>
      </c>
      <c r="B675" s="238">
        <v>4211.63</v>
      </c>
      <c r="C675" s="238">
        <v>1807</v>
      </c>
      <c r="D675" s="239">
        <v>16160</v>
      </c>
    </row>
    <row r="676" ht="22.95" customHeight="true" spans="1:4">
      <c r="A676" s="237" t="s">
        <v>2756</v>
      </c>
      <c r="B676" s="238">
        <v>4211.63</v>
      </c>
      <c r="C676" s="238">
        <v>1807</v>
      </c>
      <c r="D676" s="239">
        <v>16160</v>
      </c>
    </row>
    <row r="677" ht="22.95" customHeight="true" spans="1:4">
      <c r="A677" s="237" t="s">
        <v>2757</v>
      </c>
      <c r="B677" s="238">
        <v>3500</v>
      </c>
      <c r="C677" s="238">
        <v>2164.5906</v>
      </c>
      <c r="D677" s="239">
        <v>22746.2279</v>
      </c>
    </row>
    <row r="678" ht="22.95" customHeight="true" spans="1:4">
      <c r="A678" s="237" t="s">
        <v>2758</v>
      </c>
      <c r="B678" s="238">
        <v>1500</v>
      </c>
      <c r="C678" s="238">
        <v>2164.5906</v>
      </c>
      <c r="D678" s="239">
        <v>22746.2279</v>
      </c>
    </row>
    <row r="679" ht="22.95" customHeight="true" spans="1:4">
      <c r="A679" s="237" t="s">
        <v>2759</v>
      </c>
      <c r="B679" s="238">
        <v>2000</v>
      </c>
      <c r="C679" s="238"/>
      <c r="D679" s="239">
        <v>0</v>
      </c>
    </row>
    <row r="680" ht="22.95" customHeight="true" spans="1:4">
      <c r="A680" s="234" t="s">
        <v>250</v>
      </c>
      <c r="B680" s="235">
        <v>719393.548322</v>
      </c>
      <c r="C680" s="235">
        <v>664356.7557</v>
      </c>
      <c r="D680" s="236">
        <v>246154</v>
      </c>
    </row>
    <row r="681" ht="22.95" customHeight="true" spans="1:4">
      <c r="A681" s="237" t="s">
        <v>2695</v>
      </c>
      <c r="B681" s="238">
        <v>719393.548322</v>
      </c>
      <c r="C681" s="238">
        <v>664356.7557</v>
      </c>
      <c r="D681" s="239">
        <v>246154</v>
      </c>
    </row>
    <row r="682" ht="22.95" customHeight="true" spans="1:4">
      <c r="A682" s="237" t="s">
        <v>2760</v>
      </c>
      <c r="B682" s="238">
        <v>719393.548322</v>
      </c>
      <c r="C682" s="238">
        <v>664356.7557</v>
      </c>
      <c r="D682" s="239">
        <v>246154</v>
      </c>
    </row>
    <row r="683" ht="22.95" customHeight="true" spans="1:4">
      <c r="A683" s="234" t="s">
        <v>2761</v>
      </c>
      <c r="B683" s="235">
        <v>565026.8913</v>
      </c>
      <c r="C683" s="235">
        <v>614430.8757</v>
      </c>
      <c r="D683" s="236">
        <v>638228.9527</v>
      </c>
    </row>
    <row r="684" ht="22.95" customHeight="true" spans="1:4">
      <c r="A684" s="237" t="s">
        <v>2762</v>
      </c>
      <c r="B684" s="238">
        <v>565026.8913</v>
      </c>
      <c r="C684" s="238">
        <v>614430.8757</v>
      </c>
      <c r="D684" s="239">
        <v>638228.9527</v>
      </c>
    </row>
    <row r="685" ht="22.95" customHeight="true" spans="1:4">
      <c r="A685" s="237" t="s">
        <v>2763</v>
      </c>
      <c r="B685" s="238">
        <v>565026.8913</v>
      </c>
      <c r="C685" s="238">
        <v>606652.8757</v>
      </c>
      <c r="D685" s="239">
        <v>629598.9527</v>
      </c>
    </row>
    <row r="686" ht="22.95" customHeight="true" spans="1:4">
      <c r="A686" s="237" t="s">
        <v>2764</v>
      </c>
      <c r="B686" s="238"/>
      <c r="C686" s="238">
        <v>7778</v>
      </c>
      <c r="D686" s="239">
        <v>8630</v>
      </c>
    </row>
    <row r="687" ht="22.95" customHeight="true" spans="1:4">
      <c r="A687" s="234" t="s">
        <v>2765</v>
      </c>
      <c r="B687" s="235">
        <v>45.8739</v>
      </c>
      <c r="C687" s="235">
        <v>1787.9994</v>
      </c>
      <c r="D687" s="236">
        <v>2124.018754</v>
      </c>
    </row>
    <row r="688" ht="22.95" customHeight="true" spans="1:4">
      <c r="A688" s="240" t="s">
        <v>2766</v>
      </c>
      <c r="B688" s="241">
        <v>45.8739</v>
      </c>
      <c r="C688" s="241">
        <v>1787.9994</v>
      </c>
      <c r="D688" s="242">
        <v>2124.018754</v>
      </c>
    </row>
    <row r="689" ht="60" customHeight="true" spans="1:4">
      <c r="A689" s="247" t="s">
        <v>2767</v>
      </c>
      <c r="B689" s="248"/>
      <c r="C689" s="248"/>
      <c r="D689" s="248"/>
    </row>
  </sheetData>
  <mergeCells count="2">
    <mergeCell ref="A2:D2"/>
    <mergeCell ref="A689:D689"/>
  </mergeCells>
  <pageMargins left="0.751388888888889" right="0.751388888888889" top="1" bottom="1" header="0.5" footer="0.5"/>
  <pageSetup paperSize="9" scale="87"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B235"/>
  <sheetViews>
    <sheetView view="pageBreakPreview" zoomScaleNormal="100" zoomScaleSheetLayoutView="100" workbookViewId="0">
      <selection activeCell="F14" sqref="F14"/>
    </sheetView>
  </sheetViews>
  <sheetFormatPr defaultColWidth="10" defaultRowHeight="13.5" outlineLevelCol="1"/>
  <cols>
    <col min="1" max="1" width="75.125" style="40" customWidth="true"/>
    <col min="2" max="2" width="20.125" style="40" customWidth="true"/>
    <col min="3" max="16384" width="10" style="40"/>
  </cols>
  <sheetData>
    <row r="1" s="40" customFormat="true" ht="19.95" customHeight="true" spans="1:2">
      <c r="A1" s="209"/>
      <c r="B1" s="210" t="s">
        <v>185</v>
      </c>
    </row>
    <row r="2" s="40" customFormat="true" ht="31" customHeight="true" spans="1:2">
      <c r="A2" s="211" t="s">
        <v>2768</v>
      </c>
      <c r="B2" s="211"/>
    </row>
    <row r="3" s="40" customFormat="true" ht="20" customHeight="true" spans="1:2">
      <c r="A3" s="212"/>
      <c r="B3" s="213" t="s">
        <v>192</v>
      </c>
    </row>
    <row r="4" s="40" customFormat="true" ht="25.95" customHeight="true" spans="1:2">
      <c r="A4" s="214" t="s">
        <v>194</v>
      </c>
      <c r="B4" s="215" t="s">
        <v>802</v>
      </c>
    </row>
    <row r="5" s="40" customFormat="true" ht="28.95" customHeight="true" spans="1:2">
      <c r="A5" s="216" t="s">
        <v>2769</v>
      </c>
      <c r="B5" s="217">
        <v>50145398.401477</v>
      </c>
    </row>
    <row r="6" s="40" customFormat="true" ht="28.95" customHeight="true" spans="1:2">
      <c r="A6" s="216" t="s">
        <v>2770</v>
      </c>
      <c r="B6" s="217">
        <v>7143462</v>
      </c>
    </row>
    <row r="7" s="40" customFormat="true" ht="28.05" customHeight="true" spans="1:2">
      <c r="A7" s="218" t="s">
        <v>2771</v>
      </c>
      <c r="B7" s="219">
        <v>830658</v>
      </c>
    </row>
    <row r="8" s="40" customFormat="true" ht="28.05" customHeight="true" spans="1:2">
      <c r="A8" s="218" t="s">
        <v>2772</v>
      </c>
      <c r="B8" s="219">
        <v>557261</v>
      </c>
    </row>
    <row r="9" s="40" customFormat="true" ht="28.05" customHeight="true" spans="1:2">
      <c r="A9" s="218" t="s">
        <v>2773</v>
      </c>
      <c r="B9" s="219">
        <v>1124379</v>
      </c>
    </row>
    <row r="10" s="40" customFormat="true" ht="28.05" customHeight="true" spans="1:2">
      <c r="A10" s="218" t="s">
        <v>2774</v>
      </c>
      <c r="B10" s="219">
        <v>158109</v>
      </c>
    </row>
    <row r="11" s="40" customFormat="true" ht="28.05" customHeight="true" spans="1:2">
      <c r="A11" s="218" t="s">
        <v>2775</v>
      </c>
      <c r="B11" s="219">
        <v>2022733</v>
      </c>
    </row>
    <row r="12" s="40" customFormat="true" ht="28.05" customHeight="true" spans="1:2">
      <c r="A12" s="218" t="s">
        <v>2776</v>
      </c>
      <c r="B12" s="219">
        <v>2450322</v>
      </c>
    </row>
    <row r="13" s="40" customFormat="true" ht="28.95" customHeight="true" spans="1:2">
      <c r="A13" s="216" t="s">
        <v>2777</v>
      </c>
      <c r="B13" s="217">
        <v>43001936.401477</v>
      </c>
    </row>
    <row r="14" s="40" customFormat="true" ht="28.95" customHeight="true" spans="1:2">
      <c r="A14" s="216" t="s">
        <v>2778</v>
      </c>
      <c r="B14" s="217">
        <v>34957244.5196</v>
      </c>
    </row>
    <row r="15" s="40" customFormat="true" ht="28.05" customHeight="true" spans="1:2">
      <c r="A15" s="218" t="s">
        <v>2779</v>
      </c>
      <c r="B15" s="219">
        <v>7256024.78</v>
      </c>
    </row>
    <row r="16" s="40" customFormat="true" ht="28.05" customHeight="true" spans="1:2">
      <c r="A16" s="218" t="s">
        <v>2780</v>
      </c>
      <c r="B16" s="219">
        <v>2367076.285</v>
      </c>
    </row>
    <row r="17" s="40" customFormat="true" ht="28.05" customHeight="true" spans="1:2">
      <c r="A17" s="218" t="s">
        <v>2781</v>
      </c>
      <c r="B17" s="219">
        <v>2937799</v>
      </c>
    </row>
    <row r="18" s="40" customFormat="true" ht="28.05" customHeight="true" spans="1:2">
      <c r="A18" s="218" t="s">
        <v>2782</v>
      </c>
      <c r="B18" s="219">
        <v>22230</v>
      </c>
    </row>
    <row r="19" s="40" customFormat="true" ht="28.05" customHeight="true" spans="1:2">
      <c r="A19" s="218" t="s">
        <v>2783</v>
      </c>
      <c r="B19" s="219">
        <v>464810.08</v>
      </c>
    </row>
    <row r="20" s="40" customFormat="true" ht="28.05" customHeight="true" spans="1:2">
      <c r="A20" s="218" t="s">
        <v>2784</v>
      </c>
      <c r="B20" s="219">
        <v>14092</v>
      </c>
    </row>
    <row r="21" s="40" customFormat="true" ht="28.05" customHeight="true" spans="1:2">
      <c r="A21" s="218" t="s">
        <v>2785</v>
      </c>
      <c r="B21" s="219">
        <v>899488</v>
      </c>
    </row>
    <row r="22" s="40" customFormat="true" ht="28.05" customHeight="true" spans="1:2">
      <c r="A22" s="218" t="s">
        <v>2786</v>
      </c>
      <c r="B22" s="219">
        <v>1240957</v>
      </c>
    </row>
    <row r="23" s="40" customFormat="true" ht="28.05" customHeight="true" spans="1:2">
      <c r="A23" s="218" t="s">
        <v>2787</v>
      </c>
      <c r="B23" s="219">
        <v>435042</v>
      </c>
    </row>
    <row r="24" s="40" customFormat="true" ht="28.05" customHeight="true" spans="1:2">
      <c r="A24" s="218" t="s">
        <v>2788</v>
      </c>
      <c r="B24" s="219">
        <v>59847</v>
      </c>
    </row>
    <row r="25" s="40" customFormat="true" ht="28.05" customHeight="true" spans="1:2">
      <c r="A25" s="218" t="s">
        <v>2789</v>
      </c>
      <c r="B25" s="219">
        <v>14551</v>
      </c>
    </row>
    <row r="26" s="40" customFormat="true" ht="28.05" customHeight="true" spans="1:2">
      <c r="A26" s="218" t="s">
        <v>2790</v>
      </c>
      <c r="B26" s="219">
        <v>44570</v>
      </c>
    </row>
    <row r="27" s="40" customFormat="true" ht="28.05" customHeight="true" spans="1:2">
      <c r="A27" s="218" t="s">
        <v>2791</v>
      </c>
      <c r="B27" s="219">
        <v>103591</v>
      </c>
    </row>
    <row r="28" s="40" customFormat="true" ht="28.05" customHeight="true" spans="1:2">
      <c r="A28" s="218" t="s">
        <v>2792</v>
      </c>
      <c r="B28" s="219">
        <v>180004</v>
      </c>
    </row>
    <row r="29" s="40" customFormat="true" ht="28.05" customHeight="true" spans="1:2">
      <c r="A29" s="218" t="s">
        <v>2793</v>
      </c>
      <c r="B29" s="219">
        <v>3384258.5496</v>
      </c>
    </row>
    <row r="30" s="40" customFormat="true" ht="28.05" customHeight="true" spans="1:2">
      <c r="A30" s="218" t="s">
        <v>2794</v>
      </c>
      <c r="B30" s="219">
        <v>6393</v>
      </c>
    </row>
    <row r="31" s="40" customFormat="true" ht="28.05" customHeight="true" spans="1:2">
      <c r="A31" s="220" t="s">
        <v>2795</v>
      </c>
      <c r="B31" s="221">
        <v>242064.09</v>
      </c>
    </row>
    <row r="32" s="40" customFormat="true" ht="28.05" customHeight="true" spans="1:2">
      <c r="A32" s="218" t="s">
        <v>2796</v>
      </c>
      <c r="B32" s="219">
        <v>3543147.99</v>
      </c>
    </row>
    <row r="33" s="40" customFormat="true" ht="28.05" customHeight="true" spans="1:2">
      <c r="A33" s="218" t="s">
        <v>2797</v>
      </c>
      <c r="B33" s="219">
        <v>4848308.98</v>
      </c>
    </row>
    <row r="34" s="40" customFormat="true" ht="28.05" customHeight="true" spans="1:2">
      <c r="A34" s="218" t="s">
        <v>2798</v>
      </c>
      <c r="B34" s="219">
        <v>314837.63</v>
      </c>
    </row>
    <row r="35" s="40" customFormat="true" ht="28.05" customHeight="true" spans="1:2">
      <c r="A35" s="218" t="s">
        <v>2799</v>
      </c>
      <c r="B35" s="219">
        <v>3876037.2</v>
      </c>
    </row>
    <row r="36" s="40" customFormat="true" ht="28.05" customHeight="true" spans="1:2">
      <c r="A36" s="218" t="s">
        <v>2800</v>
      </c>
      <c r="B36" s="219">
        <v>486013.935</v>
      </c>
    </row>
    <row r="37" s="40" customFormat="true" ht="28.05" customHeight="true" spans="1:2">
      <c r="A37" s="218" t="s">
        <v>2801</v>
      </c>
      <c r="B37" s="219">
        <v>24000</v>
      </c>
    </row>
    <row r="38" s="40" customFormat="true" ht="28.05" customHeight="true" spans="1:2">
      <c r="A38" s="218" t="s">
        <v>2802</v>
      </c>
      <c r="B38" s="219">
        <v>347718</v>
      </c>
    </row>
    <row r="39" s="40" customFormat="true" ht="28.05" customHeight="true" spans="1:2">
      <c r="A39" s="218" t="s">
        <v>2803</v>
      </c>
      <c r="B39" s="219">
        <v>100000</v>
      </c>
    </row>
    <row r="40" s="40" customFormat="true" ht="28.05" customHeight="true" spans="1:2">
      <c r="A40" s="218" t="s">
        <v>2804</v>
      </c>
      <c r="B40" s="219">
        <v>1162232</v>
      </c>
    </row>
    <row r="41" s="40" customFormat="true" ht="28.05" customHeight="true" spans="1:2">
      <c r="A41" s="218" t="s">
        <v>2805</v>
      </c>
      <c r="B41" s="219">
        <v>530700</v>
      </c>
    </row>
    <row r="42" s="40" customFormat="true" ht="28.05" customHeight="true" spans="1:2">
      <c r="A42" s="218" t="s">
        <v>2806</v>
      </c>
      <c r="B42" s="219">
        <v>51451</v>
      </c>
    </row>
    <row r="43" s="40" customFormat="true" ht="28.05" customHeight="true" spans="1:2">
      <c r="A43" s="216" t="s">
        <v>2807</v>
      </c>
      <c r="B43" s="217">
        <v>8044691.881877</v>
      </c>
    </row>
    <row r="44" s="40" customFormat="true" ht="28.05" customHeight="true" spans="1:2">
      <c r="A44" s="216" t="s">
        <v>2808</v>
      </c>
      <c r="B44" s="217">
        <v>389000.4818</v>
      </c>
    </row>
    <row r="45" s="40" customFormat="true" ht="28.05" customHeight="true" spans="1:2">
      <c r="A45" s="218" t="s">
        <v>2809</v>
      </c>
      <c r="B45" s="219">
        <v>306</v>
      </c>
    </row>
    <row r="46" s="40" customFormat="true" ht="28.05" customHeight="true" spans="1:2">
      <c r="A46" s="218" t="s">
        <v>2810</v>
      </c>
      <c r="B46" s="219">
        <v>29640</v>
      </c>
    </row>
    <row r="47" s="40" customFormat="true" ht="28.05" customHeight="true" spans="1:2">
      <c r="A47" s="218" t="s">
        <v>2811</v>
      </c>
      <c r="B47" s="219">
        <v>32181.255</v>
      </c>
    </row>
    <row r="48" s="40" customFormat="true" ht="28.05" customHeight="true" spans="1:2">
      <c r="A48" s="218" t="s">
        <v>2812</v>
      </c>
      <c r="B48" s="219">
        <v>36</v>
      </c>
    </row>
    <row r="49" s="40" customFormat="true" ht="28.05" customHeight="true" spans="1:2">
      <c r="A49" s="218" t="s">
        <v>2813</v>
      </c>
      <c r="B49" s="219">
        <v>400</v>
      </c>
    </row>
    <row r="50" s="40" customFormat="true" ht="28.05" customHeight="true" spans="1:2">
      <c r="A50" s="218" t="s">
        <v>2814</v>
      </c>
      <c r="B50" s="219">
        <v>201.93</v>
      </c>
    </row>
    <row r="51" s="40" customFormat="true" ht="28.05" customHeight="true" spans="1:2">
      <c r="A51" s="218" t="s">
        <v>2815</v>
      </c>
      <c r="B51" s="219">
        <v>83907</v>
      </c>
    </row>
    <row r="52" s="40" customFormat="true" ht="28.05" customHeight="true" spans="1:2">
      <c r="A52" s="218" t="s">
        <v>2816</v>
      </c>
      <c r="B52" s="219">
        <v>89830</v>
      </c>
    </row>
    <row r="53" s="40" customFormat="true" ht="28.05" customHeight="true" spans="1:2">
      <c r="A53" s="218" t="s">
        <v>2817</v>
      </c>
      <c r="B53" s="219">
        <v>2300</v>
      </c>
    </row>
    <row r="54" s="40" customFormat="true" ht="28.05" customHeight="true" spans="1:2">
      <c r="A54" s="218" t="s">
        <v>2818</v>
      </c>
      <c r="B54" s="219">
        <v>5505.59</v>
      </c>
    </row>
    <row r="55" s="40" customFormat="true" ht="28.05" customHeight="true" spans="1:2">
      <c r="A55" s="218" t="s">
        <v>2819</v>
      </c>
      <c r="B55" s="219">
        <v>19795</v>
      </c>
    </row>
    <row r="56" s="40" customFormat="true" ht="28.05" customHeight="true" spans="1:2">
      <c r="A56" s="218" t="s">
        <v>2820</v>
      </c>
      <c r="B56" s="219">
        <v>4627</v>
      </c>
    </row>
    <row r="57" s="40" customFormat="true" ht="28.05" customHeight="true" spans="1:2">
      <c r="A57" s="218" t="s">
        <v>2821</v>
      </c>
      <c r="B57" s="219">
        <v>370</v>
      </c>
    </row>
    <row r="58" s="40" customFormat="true" ht="28.05" customHeight="true" spans="1:2">
      <c r="A58" s="220" t="s">
        <v>2822</v>
      </c>
      <c r="B58" s="221">
        <v>560</v>
      </c>
    </row>
    <row r="59" s="40" customFormat="true" ht="39" customHeight="true" spans="1:2">
      <c r="A59" s="218" t="s">
        <v>2823</v>
      </c>
      <c r="B59" s="219">
        <v>1000</v>
      </c>
    </row>
    <row r="60" s="40" customFormat="true" ht="28.05" customHeight="true" spans="1:2">
      <c r="A60" s="218" t="s">
        <v>2824</v>
      </c>
      <c r="B60" s="219">
        <v>709</v>
      </c>
    </row>
    <row r="61" s="40" customFormat="true" ht="28.05" customHeight="true" spans="1:2">
      <c r="A61" s="218" t="s">
        <v>2825</v>
      </c>
      <c r="B61" s="219">
        <v>35914.5</v>
      </c>
    </row>
    <row r="62" s="40" customFormat="true" ht="28.05" customHeight="true" spans="1:2">
      <c r="A62" s="218" t="s">
        <v>2826</v>
      </c>
      <c r="B62" s="219">
        <v>16690.4368</v>
      </c>
    </row>
    <row r="63" s="40" customFormat="true" ht="28.05" customHeight="true" spans="1:2">
      <c r="A63" s="218" t="s">
        <v>2827</v>
      </c>
      <c r="B63" s="219">
        <v>323.4</v>
      </c>
    </row>
    <row r="64" s="40" customFormat="true" ht="28.05" customHeight="true" spans="1:2">
      <c r="A64" s="218" t="s">
        <v>2828</v>
      </c>
      <c r="B64" s="219">
        <v>89</v>
      </c>
    </row>
    <row r="65" s="40" customFormat="true" ht="28.05" customHeight="true" spans="1:2">
      <c r="A65" s="218" t="s">
        <v>2829</v>
      </c>
      <c r="B65" s="219">
        <v>203</v>
      </c>
    </row>
    <row r="66" s="40" customFormat="true" ht="28.05" customHeight="true" spans="1:2">
      <c r="A66" s="218" t="s">
        <v>2830</v>
      </c>
      <c r="B66" s="219">
        <v>99.12</v>
      </c>
    </row>
    <row r="67" s="40" customFormat="true" ht="28.05" customHeight="true" spans="1:2">
      <c r="A67" s="218" t="s">
        <v>2831</v>
      </c>
      <c r="B67" s="219">
        <v>2214</v>
      </c>
    </row>
    <row r="68" s="40" customFormat="true" ht="28.05" customHeight="true" spans="1:2">
      <c r="A68" s="218" t="s">
        <v>2832</v>
      </c>
      <c r="B68" s="219">
        <v>10914</v>
      </c>
    </row>
    <row r="69" s="40" customFormat="true" ht="28.05" customHeight="true" spans="1:2">
      <c r="A69" s="218" t="s">
        <v>2833</v>
      </c>
      <c r="B69" s="219">
        <v>407</v>
      </c>
    </row>
    <row r="70" s="40" customFormat="true" ht="28.05" customHeight="true" spans="1:2">
      <c r="A70" s="218" t="s">
        <v>2834</v>
      </c>
      <c r="B70" s="219">
        <v>260</v>
      </c>
    </row>
    <row r="71" s="40" customFormat="true" ht="28.05" customHeight="true" spans="1:2">
      <c r="A71" s="218" t="s">
        <v>2835</v>
      </c>
      <c r="B71" s="219">
        <v>8739.4</v>
      </c>
    </row>
    <row r="72" s="40" customFormat="true" ht="28.05" customHeight="true" spans="1:2">
      <c r="A72" s="218" t="s">
        <v>2836</v>
      </c>
      <c r="B72" s="219">
        <v>893.25</v>
      </c>
    </row>
    <row r="73" s="40" customFormat="true" ht="28.05" customHeight="true" spans="1:2">
      <c r="A73" s="216" t="s">
        <v>2837</v>
      </c>
      <c r="B73" s="217">
        <v>22061</v>
      </c>
    </row>
    <row r="74" s="40" customFormat="true" ht="28.05" customHeight="true" spans="1:2">
      <c r="A74" s="218" t="s">
        <v>2838</v>
      </c>
      <c r="B74" s="219">
        <v>3373</v>
      </c>
    </row>
    <row r="75" s="40" customFormat="true" ht="28.05" customHeight="true" spans="1:2">
      <c r="A75" s="216" t="s">
        <v>2839</v>
      </c>
      <c r="B75" s="217">
        <v>174052</v>
      </c>
    </row>
    <row r="76" s="40" customFormat="true" ht="28.05" customHeight="true" spans="1:2">
      <c r="A76" s="218" t="s">
        <v>2840</v>
      </c>
      <c r="B76" s="219">
        <v>4250</v>
      </c>
    </row>
    <row r="77" s="40" customFormat="true" ht="28.05" customHeight="true" spans="1:2">
      <c r="A77" s="218" t="s">
        <v>2841</v>
      </c>
      <c r="B77" s="219">
        <v>945</v>
      </c>
    </row>
    <row r="78" s="40" customFormat="true" ht="28.05" customHeight="true" spans="1:2">
      <c r="A78" s="218" t="s">
        <v>2842</v>
      </c>
      <c r="B78" s="219">
        <v>10181</v>
      </c>
    </row>
    <row r="79" s="40" customFormat="true" ht="28.05" customHeight="true" spans="1:2">
      <c r="A79" s="218" t="s">
        <v>2843</v>
      </c>
      <c r="B79" s="219">
        <v>10024</v>
      </c>
    </row>
    <row r="80" s="40" customFormat="true" ht="28.05" customHeight="true" spans="1:2">
      <c r="A80" s="218" t="s">
        <v>2844</v>
      </c>
      <c r="B80" s="219">
        <v>2125</v>
      </c>
    </row>
    <row r="81" s="40" customFormat="true" ht="28.05" customHeight="true" spans="1:2">
      <c r="A81" s="218" t="s">
        <v>2845</v>
      </c>
      <c r="B81" s="219">
        <v>181</v>
      </c>
    </row>
    <row r="82" s="40" customFormat="true" ht="28.05" customHeight="true" spans="1:2">
      <c r="A82" s="218" t="s">
        <v>2846</v>
      </c>
      <c r="B82" s="219">
        <v>7639</v>
      </c>
    </row>
    <row r="83" s="40" customFormat="true" ht="28.05" customHeight="true" spans="1:2">
      <c r="A83" s="216" t="s">
        <v>2847</v>
      </c>
      <c r="B83" s="217">
        <v>450709.91</v>
      </c>
    </row>
    <row r="84" s="40" customFormat="true" ht="28.05" customHeight="true" spans="1:2">
      <c r="A84" s="218" t="s">
        <v>2848</v>
      </c>
      <c r="B84" s="219">
        <v>10000</v>
      </c>
    </row>
    <row r="85" s="40" customFormat="true" ht="28.05" customHeight="true" spans="1:2">
      <c r="A85" s="220" t="s">
        <v>2849</v>
      </c>
      <c r="B85" s="221">
        <v>3000</v>
      </c>
    </row>
    <row r="86" s="40" customFormat="true" ht="28.05" customHeight="true" spans="1:2">
      <c r="A86" s="216" t="s">
        <v>2850</v>
      </c>
      <c r="B86" s="217">
        <v>1677452.4</v>
      </c>
    </row>
    <row r="87" s="40" customFormat="true" ht="28.05" customHeight="true" spans="1:2">
      <c r="A87" s="218" t="s">
        <v>2851</v>
      </c>
      <c r="B87" s="219">
        <v>15310</v>
      </c>
    </row>
    <row r="88" s="40" customFormat="true" ht="28.05" customHeight="true" spans="1:2">
      <c r="A88" s="218" t="s">
        <v>2852</v>
      </c>
      <c r="B88" s="219">
        <v>81258</v>
      </c>
    </row>
    <row r="89" s="40" customFormat="true" ht="28.05" customHeight="true" spans="1:2">
      <c r="A89" s="218" t="s">
        <v>2853</v>
      </c>
      <c r="B89" s="219">
        <v>500</v>
      </c>
    </row>
    <row r="90" s="40" customFormat="true" ht="28.05" customHeight="true" spans="1:2">
      <c r="A90" s="218" t="s">
        <v>2854</v>
      </c>
      <c r="B90" s="219">
        <v>25000</v>
      </c>
    </row>
    <row r="91" s="40" customFormat="true" ht="28.05" customHeight="true" spans="1:2">
      <c r="A91" s="218" t="s">
        <v>2855</v>
      </c>
      <c r="B91" s="219">
        <v>3300</v>
      </c>
    </row>
    <row r="92" s="40" customFormat="true" ht="28.05" customHeight="true" spans="1:2">
      <c r="A92" s="218" t="s">
        <v>2856</v>
      </c>
      <c r="B92" s="219">
        <v>2000</v>
      </c>
    </row>
    <row r="93" s="40" customFormat="true" ht="28.05" customHeight="true" spans="1:2">
      <c r="A93" s="218" t="s">
        <v>2857</v>
      </c>
      <c r="B93" s="219">
        <v>20160</v>
      </c>
    </row>
    <row r="94" s="40" customFormat="true" ht="28.05" customHeight="true" spans="1:2">
      <c r="A94" s="218" t="s">
        <v>2858</v>
      </c>
      <c r="B94" s="219">
        <v>19022</v>
      </c>
    </row>
    <row r="95" s="40" customFormat="true" ht="28.05" customHeight="true" spans="1:2">
      <c r="A95" s="218" t="s">
        <v>2859</v>
      </c>
      <c r="B95" s="219">
        <v>100000</v>
      </c>
    </row>
    <row r="96" s="40" customFormat="true" ht="28.05" customHeight="true" spans="1:2">
      <c r="A96" s="218" t="s">
        <v>2860</v>
      </c>
      <c r="B96" s="219">
        <v>300000</v>
      </c>
    </row>
    <row r="97" s="40" customFormat="true" ht="28.05" customHeight="true" spans="1:2">
      <c r="A97" s="218" t="s">
        <v>2861</v>
      </c>
      <c r="B97" s="219">
        <v>1944</v>
      </c>
    </row>
    <row r="98" s="40" customFormat="true" ht="28.05" customHeight="true" spans="1:2">
      <c r="A98" s="218" t="s">
        <v>2862</v>
      </c>
      <c r="B98" s="219">
        <v>30000</v>
      </c>
    </row>
    <row r="99" s="40" customFormat="true" ht="28.05" customHeight="true" spans="1:2">
      <c r="A99" s="218" t="s">
        <v>2863</v>
      </c>
      <c r="B99" s="219">
        <v>185</v>
      </c>
    </row>
    <row r="100" s="40" customFormat="true" ht="28.05" customHeight="true" spans="1:2">
      <c r="A100" s="218" t="s">
        <v>2864</v>
      </c>
      <c r="B100" s="219">
        <v>60</v>
      </c>
    </row>
    <row r="101" s="40" customFormat="true" ht="28.05" customHeight="true" spans="1:2">
      <c r="A101" s="218" t="s">
        <v>2865</v>
      </c>
      <c r="B101" s="219">
        <v>633</v>
      </c>
    </row>
    <row r="102" s="40" customFormat="true" ht="28.05" customHeight="true" spans="1:2">
      <c r="A102" s="218" t="s">
        <v>2866</v>
      </c>
      <c r="B102" s="219">
        <v>543.5</v>
      </c>
    </row>
    <row r="103" s="40" customFormat="true" ht="28.05" customHeight="true" spans="1:2">
      <c r="A103" s="218" t="s">
        <v>2867</v>
      </c>
      <c r="B103" s="219">
        <v>2600</v>
      </c>
    </row>
    <row r="104" s="40" customFormat="true" ht="28.05" customHeight="true" spans="1:2">
      <c r="A104" s="218" t="s">
        <v>2868</v>
      </c>
      <c r="B104" s="219">
        <v>160000</v>
      </c>
    </row>
    <row r="105" s="40" customFormat="true" ht="28.05" customHeight="true" spans="1:2">
      <c r="A105" s="218" t="s">
        <v>2869</v>
      </c>
      <c r="B105" s="219">
        <v>72692</v>
      </c>
    </row>
    <row r="106" s="40" customFormat="true" ht="28.05" customHeight="true" spans="1:2">
      <c r="A106" s="218" t="s">
        <v>2870</v>
      </c>
      <c r="B106" s="219">
        <v>27178</v>
      </c>
    </row>
    <row r="107" s="40" customFormat="true" ht="28.05" customHeight="true" spans="1:2">
      <c r="A107" s="218" t="s">
        <v>2871</v>
      </c>
      <c r="B107" s="219">
        <v>3140</v>
      </c>
    </row>
    <row r="108" s="40" customFormat="true" ht="28.05" customHeight="true" spans="1:2">
      <c r="A108" s="218" t="s">
        <v>2872</v>
      </c>
      <c r="B108" s="219">
        <v>28720</v>
      </c>
    </row>
    <row r="109" s="40" customFormat="true" ht="28.05" customHeight="true" spans="1:2">
      <c r="A109" s="218" t="s">
        <v>2873</v>
      </c>
      <c r="B109" s="219">
        <v>520</v>
      </c>
    </row>
    <row r="110" s="40" customFormat="true" ht="28.05" customHeight="true" spans="1:2">
      <c r="A110" s="218" t="s">
        <v>2874</v>
      </c>
      <c r="B110" s="219">
        <v>5000</v>
      </c>
    </row>
    <row r="111" s="40" customFormat="true" ht="39" customHeight="true" spans="1:2">
      <c r="A111" s="220" t="s">
        <v>2875</v>
      </c>
      <c r="B111" s="221">
        <v>7718</v>
      </c>
    </row>
    <row r="112" s="40" customFormat="true" ht="28.05" customHeight="true" spans="1:2">
      <c r="A112" s="218" t="s">
        <v>2876</v>
      </c>
      <c r="B112" s="219">
        <v>5000</v>
      </c>
    </row>
    <row r="113" s="40" customFormat="true" ht="28.05" customHeight="true" spans="1:2">
      <c r="A113" s="218" t="s">
        <v>2877</v>
      </c>
      <c r="B113" s="219">
        <v>2410</v>
      </c>
    </row>
    <row r="114" s="40" customFormat="true" ht="28.05" customHeight="true" spans="1:2">
      <c r="A114" s="218" t="s">
        <v>2878</v>
      </c>
      <c r="B114" s="219">
        <v>32802</v>
      </c>
    </row>
    <row r="115" s="40" customFormat="true" ht="28.05" customHeight="true" spans="1:2">
      <c r="A115" s="218" t="s">
        <v>2879</v>
      </c>
      <c r="B115" s="219">
        <v>600</v>
      </c>
    </row>
    <row r="116" s="40" customFormat="true" ht="28.05" customHeight="true" spans="1:2">
      <c r="A116" s="216" t="s">
        <v>2880</v>
      </c>
      <c r="B116" s="217">
        <v>164451.15</v>
      </c>
    </row>
    <row r="117" s="40" customFormat="true" ht="28.05" customHeight="true" spans="1:2">
      <c r="A117" s="218" t="s">
        <v>2881</v>
      </c>
      <c r="B117" s="219">
        <v>3000</v>
      </c>
    </row>
    <row r="118" s="40" customFormat="true" ht="28.05" customHeight="true" spans="1:2">
      <c r="A118" s="218" t="s">
        <v>2882</v>
      </c>
      <c r="B118" s="219">
        <v>3288</v>
      </c>
    </row>
    <row r="119" s="40" customFormat="true" ht="28.05" customHeight="true" spans="1:2">
      <c r="A119" s="218" t="s">
        <v>2883</v>
      </c>
      <c r="B119" s="219">
        <v>108</v>
      </c>
    </row>
    <row r="120" s="40" customFormat="true" ht="39" customHeight="true" spans="1:2">
      <c r="A120" s="218" t="s">
        <v>2884</v>
      </c>
      <c r="B120" s="219">
        <v>2087.15</v>
      </c>
    </row>
    <row r="121" s="40" customFormat="true" ht="28.05" customHeight="true" spans="1:2">
      <c r="A121" s="218" t="s">
        <v>2885</v>
      </c>
      <c r="B121" s="219">
        <v>324</v>
      </c>
    </row>
    <row r="122" s="40" customFormat="true" ht="28.05" customHeight="true" spans="1:2">
      <c r="A122" s="218" t="s">
        <v>2886</v>
      </c>
      <c r="B122" s="219">
        <v>755</v>
      </c>
    </row>
    <row r="123" s="40" customFormat="true" ht="28.05" customHeight="true" spans="1:2">
      <c r="A123" s="218" t="s">
        <v>2887</v>
      </c>
      <c r="B123" s="219">
        <v>3135</v>
      </c>
    </row>
    <row r="124" s="40" customFormat="true" ht="28.05" customHeight="true" spans="1:2">
      <c r="A124" s="218" t="s">
        <v>2888</v>
      </c>
      <c r="B124" s="219">
        <v>614</v>
      </c>
    </row>
    <row r="125" s="40" customFormat="true" ht="28.05" customHeight="true" spans="1:2">
      <c r="A125" s="216" t="s">
        <v>2889</v>
      </c>
      <c r="B125" s="217">
        <v>147821</v>
      </c>
    </row>
    <row r="126" s="40" customFormat="true" ht="28.05" customHeight="true" spans="1:2">
      <c r="A126" s="218" t="s">
        <v>2890</v>
      </c>
      <c r="B126" s="219">
        <v>17175</v>
      </c>
    </row>
    <row r="127" s="40" customFormat="true" ht="28.05" customHeight="true" spans="1:2">
      <c r="A127" s="218" t="s">
        <v>2891</v>
      </c>
      <c r="B127" s="219">
        <v>3300</v>
      </c>
    </row>
    <row r="128" s="40" customFormat="true" ht="28.05" customHeight="true" spans="1:2">
      <c r="A128" s="218" t="s">
        <v>2892</v>
      </c>
      <c r="B128" s="219">
        <v>4750</v>
      </c>
    </row>
    <row r="129" s="40" customFormat="true" ht="39" customHeight="true" spans="1:2">
      <c r="A129" s="218" t="s">
        <v>2893</v>
      </c>
      <c r="B129" s="219">
        <v>6800</v>
      </c>
    </row>
    <row r="130" s="40" customFormat="true" ht="28.05" customHeight="true" spans="1:2">
      <c r="A130" s="218" t="s">
        <v>2894</v>
      </c>
      <c r="B130" s="219">
        <v>5000</v>
      </c>
    </row>
    <row r="131" s="40" customFormat="true" ht="39" customHeight="true" spans="1:2">
      <c r="A131" s="218" t="s">
        <v>2895</v>
      </c>
      <c r="B131" s="219">
        <v>10000</v>
      </c>
    </row>
    <row r="132" s="40" customFormat="true" ht="28.05" customHeight="true" spans="1:2">
      <c r="A132" s="216" t="s">
        <v>2896</v>
      </c>
      <c r="B132" s="217">
        <v>421290.18</v>
      </c>
    </row>
    <row r="133" s="40" customFormat="true" ht="39" customHeight="true" spans="1:2">
      <c r="A133" s="218" t="s">
        <v>2897</v>
      </c>
      <c r="B133" s="219">
        <v>31000</v>
      </c>
    </row>
    <row r="134" s="40" customFormat="true" ht="28.05" customHeight="true" spans="1:2">
      <c r="A134" s="218" t="s">
        <v>2898</v>
      </c>
      <c r="B134" s="219">
        <v>2870.95</v>
      </c>
    </row>
    <row r="135" s="40" customFormat="true" ht="39" customHeight="true" spans="1:2">
      <c r="A135" s="218" t="s">
        <v>2899</v>
      </c>
      <c r="B135" s="219">
        <v>27905.93</v>
      </c>
    </row>
    <row r="136" s="40" customFormat="true" ht="28.05" customHeight="true" spans="1:2">
      <c r="A136" s="220" t="s">
        <v>2900</v>
      </c>
      <c r="B136" s="221">
        <v>90220.55</v>
      </c>
    </row>
    <row r="137" s="40" customFormat="true" ht="28.05" customHeight="true" spans="1:2">
      <c r="A137" s="218" t="s">
        <v>2901</v>
      </c>
      <c r="B137" s="219">
        <v>9592.25</v>
      </c>
    </row>
    <row r="138" s="40" customFormat="true" ht="39" customHeight="true" spans="1:2">
      <c r="A138" s="218" t="s">
        <v>2902</v>
      </c>
      <c r="B138" s="219">
        <v>2100.5</v>
      </c>
    </row>
    <row r="139" s="40" customFormat="true" ht="36" customHeight="true" spans="1:2">
      <c r="A139" s="218" t="s">
        <v>2903</v>
      </c>
      <c r="B139" s="219">
        <v>7188</v>
      </c>
    </row>
    <row r="140" s="40" customFormat="true" ht="28.05" customHeight="true" spans="1:2">
      <c r="A140" s="218" t="s">
        <v>2904</v>
      </c>
      <c r="B140" s="219">
        <v>372</v>
      </c>
    </row>
    <row r="141" s="40" customFormat="true" ht="28.05" customHeight="true" spans="1:2">
      <c r="A141" s="216" t="s">
        <v>2905</v>
      </c>
      <c r="B141" s="217">
        <v>687098</v>
      </c>
    </row>
    <row r="142" s="40" customFormat="true" ht="28.05" customHeight="true" spans="1:2">
      <c r="A142" s="218" t="s">
        <v>2906</v>
      </c>
      <c r="B142" s="219">
        <v>10000</v>
      </c>
    </row>
    <row r="143" s="40" customFormat="true" ht="36" customHeight="true" spans="1:2">
      <c r="A143" s="222" t="s">
        <v>2907</v>
      </c>
      <c r="B143" s="219">
        <v>27300</v>
      </c>
    </row>
    <row r="144" s="40" customFormat="true" ht="28.05" customHeight="true" spans="1:2">
      <c r="A144" s="218" t="s">
        <v>2908</v>
      </c>
      <c r="B144" s="219">
        <v>14046</v>
      </c>
    </row>
    <row r="145" s="40" customFormat="true" ht="28.05" customHeight="true" spans="1:2">
      <c r="A145" s="218" t="s">
        <v>2909</v>
      </c>
      <c r="B145" s="219">
        <v>27604</v>
      </c>
    </row>
    <row r="146" s="40" customFormat="true" ht="37.95" customHeight="true" spans="1:2">
      <c r="A146" s="222" t="s">
        <v>2910</v>
      </c>
      <c r="B146" s="219">
        <v>95286</v>
      </c>
    </row>
    <row r="147" s="40" customFormat="true" ht="28.05" customHeight="true" spans="1:2">
      <c r="A147" s="218" t="s">
        <v>2911</v>
      </c>
      <c r="B147" s="219">
        <v>40000</v>
      </c>
    </row>
    <row r="148" s="40" customFormat="true" ht="28.05" customHeight="true" spans="1:2">
      <c r="A148" s="218" t="s">
        <v>2912</v>
      </c>
      <c r="B148" s="219">
        <v>42417</v>
      </c>
    </row>
    <row r="149" s="40" customFormat="true" ht="28.05" customHeight="true" spans="1:2">
      <c r="A149" s="218" t="s">
        <v>2913</v>
      </c>
      <c r="B149" s="219">
        <v>12331</v>
      </c>
    </row>
    <row r="150" s="40" customFormat="true" ht="28.05" customHeight="true" spans="1:2">
      <c r="A150" s="222" t="s">
        <v>2914</v>
      </c>
      <c r="B150" s="219">
        <v>10000</v>
      </c>
    </row>
    <row r="151" s="40" customFormat="true" ht="28.05" customHeight="true" spans="1:2">
      <c r="A151" s="218" t="s">
        <v>2915</v>
      </c>
      <c r="B151" s="219">
        <v>11614</v>
      </c>
    </row>
    <row r="152" s="40" customFormat="true" ht="28.05" customHeight="true" spans="1:2">
      <c r="A152" s="218" t="s">
        <v>2916</v>
      </c>
      <c r="B152" s="219">
        <v>5900</v>
      </c>
    </row>
    <row r="153" s="40" customFormat="true" ht="28.05" customHeight="true" spans="1:2">
      <c r="A153" s="218" t="s">
        <v>2917</v>
      </c>
      <c r="B153" s="219">
        <v>3300</v>
      </c>
    </row>
    <row r="154" s="40" customFormat="true" ht="28.05" customHeight="true" spans="1:2">
      <c r="A154" s="218" t="s">
        <v>2918</v>
      </c>
      <c r="B154" s="219">
        <v>10000</v>
      </c>
    </row>
    <row r="155" s="40" customFormat="true" ht="28.05" customHeight="true" spans="1:2">
      <c r="A155" s="218" t="s">
        <v>2919</v>
      </c>
      <c r="B155" s="219">
        <v>11000</v>
      </c>
    </row>
    <row r="156" s="40" customFormat="true" ht="28.05" customHeight="true" spans="1:2">
      <c r="A156" s="218" t="s">
        <v>2920</v>
      </c>
      <c r="B156" s="219">
        <v>60000</v>
      </c>
    </row>
    <row r="157" s="40" customFormat="true" ht="28.05" customHeight="true" spans="1:2">
      <c r="A157" s="218" t="s">
        <v>2921</v>
      </c>
      <c r="B157" s="219">
        <v>15523</v>
      </c>
    </row>
    <row r="158" s="40" customFormat="true" ht="28.05" customHeight="true" spans="1:2">
      <c r="A158" s="218" t="s">
        <v>2922</v>
      </c>
      <c r="B158" s="219">
        <v>950</v>
      </c>
    </row>
    <row r="159" s="40" customFormat="true" ht="28.05" customHeight="true" spans="1:2">
      <c r="A159" s="218" t="s">
        <v>2923</v>
      </c>
      <c r="B159" s="219">
        <v>9979</v>
      </c>
    </row>
    <row r="160" s="40" customFormat="true" ht="28.05" customHeight="true" spans="1:2">
      <c r="A160" s="218" t="s">
        <v>2924</v>
      </c>
      <c r="B160" s="219">
        <v>10000</v>
      </c>
    </row>
    <row r="161" s="40" customFormat="true" ht="28.05" customHeight="true" spans="1:2">
      <c r="A161" s="218" t="s">
        <v>2925</v>
      </c>
      <c r="B161" s="219">
        <v>7850</v>
      </c>
    </row>
    <row r="162" s="40" customFormat="true" ht="28.05" customHeight="true" spans="1:2">
      <c r="A162" s="223" t="s">
        <v>2926</v>
      </c>
      <c r="B162" s="224">
        <v>71216.1235</v>
      </c>
    </row>
    <row r="163" s="40" customFormat="true" ht="28.05" customHeight="true" spans="1:2">
      <c r="A163" s="218" t="s">
        <v>2927</v>
      </c>
      <c r="B163" s="219">
        <v>53783.9335</v>
      </c>
    </row>
    <row r="164" s="40" customFormat="true" ht="47" customHeight="true" spans="1:2">
      <c r="A164" s="218" t="s">
        <v>2928</v>
      </c>
      <c r="B164" s="219">
        <v>3174.5</v>
      </c>
    </row>
    <row r="165" s="40" customFormat="true" ht="41" customHeight="true" spans="1:2">
      <c r="A165" s="218" t="s">
        <v>2929</v>
      </c>
      <c r="B165" s="219">
        <v>2625</v>
      </c>
    </row>
    <row r="166" s="40" customFormat="true" ht="28.05" customHeight="true" spans="1:2">
      <c r="A166" s="218" t="s">
        <v>2930</v>
      </c>
      <c r="B166" s="219">
        <v>1632.69</v>
      </c>
    </row>
    <row r="167" s="40" customFormat="true" ht="28.05" customHeight="true" spans="1:2">
      <c r="A167" s="216" t="s">
        <v>2931</v>
      </c>
      <c r="B167" s="217">
        <v>1147713.316577</v>
      </c>
    </row>
    <row r="168" s="40" customFormat="true" ht="28.05" customHeight="true" spans="1:2">
      <c r="A168" s="218" t="s">
        <v>2932</v>
      </c>
      <c r="B168" s="219">
        <v>30702.1</v>
      </c>
    </row>
    <row r="169" s="40" customFormat="true" ht="28.05" customHeight="true" spans="1:2">
      <c r="A169" s="218" t="s">
        <v>2933</v>
      </c>
      <c r="B169" s="219">
        <v>2550</v>
      </c>
    </row>
    <row r="170" s="40" customFormat="true" ht="28.05" customHeight="true" spans="1:2">
      <c r="A170" s="218" t="s">
        <v>2934</v>
      </c>
      <c r="B170" s="219">
        <v>2720</v>
      </c>
    </row>
    <row r="171" s="40" customFormat="true" ht="28.05" customHeight="true" spans="1:2">
      <c r="A171" s="218" t="s">
        <v>2935</v>
      </c>
      <c r="B171" s="219">
        <v>4054</v>
      </c>
    </row>
    <row r="172" s="40" customFormat="true" ht="28.05" customHeight="true" spans="1:2">
      <c r="A172" s="218" t="s">
        <v>2936</v>
      </c>
      <c r="B172" s="219">
        <v>53884</v>
      </c>
    </row>
    <row r="173" s="40" customFormat="true" ht="28.05" customHeight="true" spans="1:2">
      <c r="A173" s="218" t="s">
        <v>2937</v>
      </c>
      <c r="B173" s="219">
        <v>333</v>
      </c>
    </row>
    <row r="174" s="40" customFormat="true" ht="28.05" customHeight="true" spans="1:2">
      <c r="A174" s="218" t="s">
        <v>2938</v>
      </c>
      <c r="B174" s="219">
        <v>3000</v>
      </c>
    </row>
    <row r="175" s="40" customFormat="true" ht="28.05" customHeight="true" spans="1:2">
      <c r="A175" s="218" t="s">
        <v>2939</v>
      </c>
      <c r="B175" s="219">
        <v>1500</v>
      </c>
    </row>
    <row r="176" s="40" customFormat="true" ht="28.05" customHeight="true" spans="1:2">
      <c r="A176" s="218" t="s">
        <v>2940</v>
      </c>
      <c r="B176" s="219">
        <v>316</v>
      </c>
    </row>
    <row r="177" s="40" customFormat="true" ht="28.05" customHeight="true" spans="1:2">
      <c r="A177" s="218" t="s">
        <v>2941</v>
      </c>
      <c r="B177" s="219">
        <v>6000</v>
      </c>
    </row>
    <row r="178" s="40" customFormat="true" ht="28.05" customHeight="true" spans="1:2">
      <c r="A178" s="218" t="s">
        <v>2942</v>
      </c>
      <c r="B178" s="219">
        <v>2300</v>
      </c>
    </row>
    <row r="179" s="40" customFormat="true" ht="28.05" customHeight="true" spans="1:2">
      <c r="A179" s="218" t="s">
        <v>2943</v>
      </c>
      <c r="B179" s="219">
        <v>5610</v>
      </c>
    </row>
    <row r="180" s="40" customFormat="true" ht="28.05" customHeight="true" spans="1:2">
      <c r="A180" s="218" t="s">
        <v>2944</v>
      </c>
      <c r="B180" s="219">
        <v>900</v>
      </c>
    </row>
    <row r="181" s="40" customFormat="true" ht="28.05" customHeight="true" spans="1:2">
      <c r="A181" s="218" t="s">
        <v>2945</v>
      </c>
      <c r="B181" s="219">
        <v>461471.931927</v>
      </c>
    </row>
    <row r="182" s="40" customFormat="true" ht="28.05" customHeight="true" spans="1:2">
      <c r="A182" s="218" t="s">
        <v>2946</v>
      </c>
      <c r="B182" s="219">
        <v>21301.56</v>
      </c>
    </row>
    <row r="183" s="40" customFormat="true" ht="28.05" customHeight="true" spans="1:2">
      <c r="A183" s="218" t="s">
        <v>2947</v>
      </c>
      <c r="B183" s="219">
        <v>4615</v>
      </c>
    </row>
    <row r="184" s="40" customFormat="true" ht="28.05" customHeight="true" spans="1:2">
      <c r="A184" s="218" t="s">
        <v>2948</v>
      </c>
      <c r="B184" s="219">
        <v>1403</v>
      </c>
    </row>
    <row r="185" s="40" customFormat="true" ht="28.05" customHeight="true" spans="1:2">
      <c r="A185" s="218" t="s">
        <v>2949</v>
      </c>
      <c r="B185" s="219">
        <v>6800</v>
      </c>
    </row>
    <row r="186" s="40" customFormat="true" ht="28.05" customHeight="true" spans="1:2">
      <c r="A186" s="216" t="s">
        <v>2950</v>
      </c>
      <c r="B186" s="217">
        <v>592471.07</v>
      </c>
    </row>
    <row r="187" s="40" customFormat="true" ht="28.05" customHeight="true" spans="1:2">
      <c r="A187" s="218" t="s">
        <v>2951</v>
      </c>
      <c r="B187" s="219">
        <v>386947.8</v>
      </c>
    </row>
    <row r="188" s="40" customFormat="true" ht="28.05" customHeight="true" spans="1:2">
      <c r="A188" s="220" t="s">
        <v>2952</v>
      </c>
      <c r="B188" s="221">
        <v>5000</v>
      </c>
    </row>
    <row r="189" s="40" customFormat="true" ht="28.05" customHeight="true" spans="1:2">
      <c r="A189" s="218" t="s">
        <v>2953</v>
      </c>
      <c r="B189" s="219">
        <v>65000</v>
      </c>
    </row>
    <row r="190" s="40" customFormat="true" ht="28.05" customHeight="true" spans="1:2">
      <c r="A190" s="218" t="s">
        <v>2954</v>
      </c>
      <c r="B190" s="219">
        <v>2300</v>
      </c>
    </row>
    <row r="191" s="40" customFormat="true" ht="28.05" customHeight="true" spans="1:2">
      <c r="A191" s="218" t="s">
        <v>2955</v>
      </c>
      <c r="B191" s="219">
        <v>8500</v>
      </c>
    </row>
    <row r="192" s="40" customFormat="true" ht="28.05" customHeight="true" spans="1:2">
      <c r="A192" s="218" t="s">
        <v>2956</v>
      </c>
      <c r="B192" s="219">
        <v>4000</v>
      </c>
    </row>
    <row r="193" s="40" customFormat="true" ht="28.05" customHeight="true" spans="1:2">
      <c r="A193" s="218" t="s">
        <v>2957</v>
      </c>
      <c r="B193" s="219">
        <v>2464</v>
      </c>
    </row>
    <row r="194" s="40" customFormat="true" ht="28.05" customHeight="true" spans="1:2">
      <c r="A194" s="218" t="s">
        <v>2958</v>
      </c>
      <c r="B194" s="219">
        <v>2000</v>
      </c>
    </row>
    <row r="195" s="40" customFormat="true" ht="28.05" customHeight="true" spans="1:2">
      <c r="A195" s="218" t="s">
        <v>2959</v>
      </c>
      <c r="B195" s="219">
        <v>1815</v>
      </c>
    </row>
    <row r="196" s="40" customFormat="true" ht="28.05" customHeight="true" spans="1:2">
      <c r="A196" s="216" t="s">
        <v>2960</v>
      </c>
      <c r="B196" s="217">
        <v>1483879</v>
      </c>
    </row>
    <row r="197" s="40" customFormat="true" ht="28.05" customHeight="true" spans="1:2">
      <c r="A197" s="218" t="s">
        <v>2961</v>
      </c>
      <c r="B197" s="219">
        <v>500000</v>
      </c>
    </row>
    <row r="198" s="40" customFormat="true" ht="28.05" customHeight="true" spans="1:2">
      <c r="A198" s="218" t="s">
        <v>2962</v>
      </c>
      <c r="B198" s="219">
        <v>15572</v>
      </c>
    </row>
    <row r="199" s="40" customFormat="true" ht="39" customHeight="true" spans="1:2">
      <c r="A199" s="218" t="s">
        <v>2963</v>
      </c>
      <c r="B199" s="219">
        <v>17716</v>
      </c>
    </row>
    <row r="200" s="40" customFormat="true" ht="28.05" customHeight="true" spans="1:2">
      <c r="A200" s="218" t="s">
        <v>2964</v>
      </c>
      <c r="B200" s="219">
        <v>69206</v>
      </c>
    </row>
    <row r="201" s="40" customFormat="true" ht="28.05" customHeight="true" spans="1:2">
      <c r="A201" s="218" t="s">
        <v>2965</v>
      </c>
      <c r="B201" s="219">
        <v>55000</v>
      </c>
    </row>
    <row r="202" s="40" customFormat="true" ht="28.05" customHeight="true" spans="1:2">
      <c r="A202" s="218" t="s">
        <v>2966</v>
      </c>
      <c r="B202" s="219">
        <v>31385</v>
      </c>
    </row>
    <row r="203" s="40" customFormat="true" ht="40" customHeight="true" spans="1:2">
      <c r="A203" s="218" t="s">
        <v>2967</v>
      </c>
      <c r="B203" s="219">
        <v>151245</v>
      </c>
    </row>
    <row r="204" s="40" customFormat="true" ht="28.05" customHeight="true" spans="1:2">
      <c r="A204" s="218" t="s">
        <v>2968</v>
      </c>
      <c r="B204" s="219">
        <v>2880</v>
      </c>
    </row>
    <row r="205" s="40" customFormat="true" ht="28.05" customHeight="true" spans="1:2">
      <c r="A205" s="216" t="s">
        <v>2969</v>
      </c>
      <c r="B205" s="217">
        <v>252338.16</v>
      </c>
    </row>
    <row r="206" s="40" customFormat="true" ht="28.05" customHeight="true" spans="1:2">
      <c r="A206" s="218" t="s">
        <v>2970</v>
      </c>
      <c r="B206" s="219">
        <v>70000</v>
      </c>
    </row>
    <row r="207" s="40" customFormat="true" ht="28.05" customHeight="true" spans="1:2">
      <c r="A207" s="218" t="s">
        <v>2971</v>
      </c>
      <c r="B207" s="219">
        <v>10000</v>
      </c>
    </row>
    <row r="208" s="40" customFormat="true" ht="28.05" customHeight="true" spans="1:2">
      <c r="A208" s="218" t="s">
        <v>2972</v>
      </c>
      <c r="B208" s="219">
        <v>6819</v>
      </c>
    </row>
    <row r="209" s="40" customFormat="true" ht="28.05" customHeight="true" spans="1:2">
      <c r="A209" s="218" t="s">
        <v>2973</v>
      </c>
      <c r="B209" s="219">
        <v>85358.16</v>
      </c>
    </row>
    <row r="210" s="40" customFormat="true" ht="28.05" customHeight="true" spans="1:2">
      <c r="A210" s="218" t="s">
        <v>2974</v>
      </c>
      <c r="B210" s="219">
        <v>46871</v>
      </c>
    </row>
    <row r="211" s="40" customFormat="true" ht="28.05" customHeight="true" spans="1:2">
      <c r="A211" s="218" t="s">
        <v>2975</v>
      </c>
      <c r="B211" s="219">
        <v>15000</v>
      </c>
    </row>
    <row r="212" s="40" customFormat="true" ht="28.05" customHeight="true" spans="1:2">
      <c r="A212" s="218" t="s">
        <v>2976</v>
      </c>
      <c r="B212" s="219">
        <v>16290</v>
      </c>
    </row>
    <row r="213" s="40" customFormat="true" ht="28.05" customHeight="true" spans="1:2">
      <c r="A213" s="216" t="s">
        <v>2977</v>
      </c>
      <c r="B213" s="217">
        <v>300</v>
      </c>
    </row>
    <row r="214" s="40" customFormat="true" ht="28.05" customHeight="true" spans="1:2">
      <c r="A214" s="220" t="s">
        <v>2978</v>
      </c>
      <c r="B214" s="221">
        <v>300</v>
      </c>
    </row>
    <row r="215" s="40" customFormat="true" ht="28.05" customHeight="true" spans="1:2">
      <c r="A215" s="216" t="s">
        <v>2979</v>
      </c>
      <c r="B215" s="217">
        <v>166050</v>
      </c>
    </row>
    <row r="216" s="40" customFormat="true" ht="28.05" customHeight="true" spans="1:2">
      <c r="A216" s="218" t="s">
        <v>2980</v>
      </c>
      <c r="B216" s="219">
        <v>2200</v>
      </c>
    </row>
    <row r="217" s="40" customFormat="true" ht="39" customHeight="true" spans="1:2">
      <c r="A217" s="218" t="s">
        <v>2981</v>
      </c>
      <c r="B217" s="219">
        <v>3000</v>
      </c>
    </row>
    <row r="218" s="40" customFormat="true" ht="28.05" customHeight="true" spans="1:2">
      <c r="A218" s="218" t="s">
        <v>2982</v>
      </c>
      <c r="B218" s="219">
        <v>22000</v>
      </c>
    </row>
    <row r="219" s="40" customFormat="true" ht="28.05" customHeight="true" spans="1:2">
      <c r="A219" s="218" t="s">
        <v>2983</v>
      </c>
      <c r="B219" s="219">
        <v>70000</v>
      </c>
    </row>
    <row r="220" s="40" customFormat="true" ht="28.05" customHeight="true" spans="1:2">
      <c r="A220" s="218" t="s">
        <v>2984</v>
      </c>
      <c r="B220" s="219">
        <v>6500</v>
      </c>
    </row>
    <row r="221" s="40" customFormat="true" ht="28.05" customHeight="true" spans="1:2">
      <c r="A221" s="216" t="s">
        <v>2985</v>
      </c>
      <c r="B221" s="217">
        <v>10366.09</v>
      </c>
    </row>
    <row r="222" s="40" customFormat="true" ht="28.05" customHeight="true" spans="1:2">
      <c r="A222" s="218" t="s">
        <v>2986</v>
      </c>
      <c r="B222" s="219">
        <v>366.09</v>
      </c>
    </row>
    <row r="223" s="40" customFormat="true" ht="28.05" customHeight="true" spans="1:2">
      <c r="A223" s="216" t="s">
        <v>2987</v>
      </c>
      <c r="B223" s="217">
        <v>57126</v>
      </c>
    </row>
    <row r="224" s="40" customFormat="true" ht="28.05" customHeight="true" spans="1:2">
      <c r="A224" s="218" t="s">
        <v>2988</v>
      </c>
      <c r="B224" s="219">
        <v>12000</v>
      </c>
    </row>
    <row r="225" s="40" customFormat="true" ht="28.05" customHeight="true" spans="1:2">
      <c r="A225" s="218" t="s">
        <v>2989</v>
      </c>
      <c r="B225" s="219">
        <v>98</v>
      </c>
    </row>
    <row r="226" s="40" customFormat="true" ht="28.05" customHeight="true" spans="1:2">
      <c r="A226" s="218" t="s">
        <v>2990</v>
      </c>
      <c r="B226" s="219">
        <v>5128</v>
      </c>
    </row>
    <row r="227" s="40" customFormat="true" ht="28.05" customHeight="true" spans="1:2">
      <c r="A227" s="218" t="s">
        <v>2991</v>
      </c>
      <c r="B227" s="219">
        <v>3400</v>
      </c>
    </row>
    <row r="228" s="40" customFormat="true" ht="28.05" customHeight="true" spans="1:2">
      <c r="A228" s="218" t="s">
        <v>2992</v>
      </c>
      <c r="B228" s="219">
        <v>4000</v>
      </c>
    </row>
    <row r="229" s="40" customFormat="true" ht="28.05" customHeight="true" spans="1:2">
      <c r="A229" s="218" t="s">
        <v>2993</v>
      </c>
      <c r="B229" s="219">
        <v>25500</v>
      </c>
    </row>
    <row r="230" s="40" customFormat="true" ht="28.05" customHeight="true" spans="1:2">
      <c r="A230" s="218" t="s">
        <v>2994</v>
      </c>
      <c r="B230" s="219">
        <v>7000</v>
      </c>
    </row>
    <row r="231" s="40" customFormat="true" ht="28.05" customHeight="true" spans="1:2">
      <c r="A231" s="216" t="s">
        <v>2995</v>
      </c>
      <c r="B231" s="217">
        <v>129296</v>
      </c>
    </row>
    <row r="232" s="40" customFormat="true" ht="28.05" customHeight="true" spans="1:2">
      <c r="A232" s="218" t="s">
        <v>2996</v>
      </c>
      <c r="B232" s="219">
        <v>29758</v>
      </c>
    </row>
    <row r="233" s="40" customFormat="true" ht="28.05" customHeight="true" spans="1:2">
      <c r="A233" s="218" t="s">
        <v>2997</v>
      </c>
      <c r="B233" s="219">
        <v>68018</v>
      </c>
    </row>
    <row r="234" ht="28.05" customHeight="true" spans="1:2">
      <c r="A234" s="220" t="s">
        <v>2998</v>
      </c>
      <c r="B234" s="221">
        <v>5000</v>
      </c>
    </row>
    <row r="235" ht="128" customHeight="true" spans="1:2">
      <c r="A235" s="225" t="s">
        <v>2999</v>
      </c>
      <c r="B235" s="225"/>
    </row>
  </sheetData>
  <mergeCells count="2">
    <mergeCell ref="A2:B2"/>
    <mergeCell ref="A235:B235"/>
  </mergeCells>
  <printOptions horizontalCentered="true"/>
  <pageMargins left="0.751388888888889" right="0.751388888888889" top="0.511805555555556" bottom="0.629861111111111" header="0" footer="0"/>
  <pageSetup paperSize="9" scale="85" fitToHeight="0" orientation="portrait" horizontalDpi="600" verticalDpi="600"/>
  <headerFooter/>
  <rowBreaks count="15" manualBreakCount="15">
    <brk id="31" max="1" man="1"/>
    <brk id="58" max="1" man="1"/>
    <brk id="111" max="1" man="1"/>
    <brk id="136" max="1" man="1"/>
    <brk id="162" max="1" man="1"/>
    <brk id="188" max="1" man="1"/>
    <brk id="214" max="1" man="1"/>
    <brk id="235" max="16383" man="1"/>
    <brk id="235" max="16383" man="1"/>
    <brk id="235" max="16383" man="1"/>
    <brk id="235" max="16383" man="1"/>
    <brk id="235" max="16383" man="1"/>
    <brk id="235" max="16383" man="1"/>
    <brk id="236" max="16383" man="1"/>
    <brk id="237"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theme="8" tint="0.399975585192419"/>
    <pageSetUpPr fitToPage="true"/>
  </sheetPr>
  <dimension ref="A1:T452"/>
  <sheetViews>
    <sheetView view="pageBreakPreview" zoomScale="40" zoomScaleNormal="30" zoomScaleSheetLayoutView="40" topLeftCell="F1" workbookViewId="0">
      <selection activeCell="P33" sqref="P33"/>
    </sheetView>
  </sheetViews>
  <sheetFormatPr defaultColWidth="9" defaultRowHeight="39"/>
  <cols>
    <col min="1" max="1" width="16.7" style="39" customWidth="true"/>
    <col min="2" max="2" width="18.3" style="39" customWidth="true"/>
    <col min="3" max="4" width="10.4" style="40" customWidth="true"/>
    <col min="5" max="5" width="48.3" style="41" customWidth="true"/>
    <col min="6" max="6" width="15.8" style="42" customWidth="true"/>
    <col min="7" max="7" width="17.9" style="43" customWidth="true"/>
    <col min="8" max="8" width="104.2" style="44" customWidth="true"/>
    <col min="9" max="9" width="44.6" style="45" customWidth="true"/>
    <col min="10" max="10" width="29.6" style="45" hidden="true" customWidth="true"/>
    <col min="11" max="16" width="35" style="46" customWidth="true"/>
    <col min="17" max="17" width="55.2" style="36" customWidth="true"/>
    <col min="18" max="19" width="31.2" style="36" customWidth="true"/>
    <col min="20" max="20" width="37.2" style="36" customWidth="true"/>
    <col min="21" max="256" width="9" style="47"/>
  </cols>
  <sheetData>
    <row r="1" s="36" customFormat="true" ht="46.5" spans="1:18">
      <c r="A1" s="48"/>
      <c r="B1" s="48"/>
      <c r="C1" s="38"/>
      <c r="D1" s="38"/>
      <c r="E1" s="63"/>
      <c r="F1" s="64"/>
      <c r="G1" s="65"/>
      <c r="H1" s="66"/>
      <c r="I1" s="97"/>
      <c r="J1" s="45"/>
      <c r="K1" s="98"/>
      <c r="L1" s="98"/>
      <c r="M1" s="98"/>
      <c r="N1" s="127" t="s">
        <v>3000</v>
      </c>
      <c r="O1" s="128"/>
      <c r="P1" s="128"/>
      <c r="Q1" s="38"/>
      <c r="R1" s="142"/>
    </row>
    <row r="2" s="36" customFormat="true" ht="75" customHeight="true" spans="1:18">
      <c r="A2" s="48"/>
      <c r="B2" s="48"/>
      <c r="C2" s="38"/>
      <c r="D2" s="38"/>
      <c r="E2" s="63"/>
      <c r="F2" s="67" t="s">
        <v>3001</v>
      </c>
      <c r="G2" s="67"/>
      <c r="H2" s="68"/>
      <c r="I2" s="99"/>
      <c r="J2" s="100"/>
      <c r="K2" s="101"/>
      <c r="L2" s="101"/>
      <c r="M2" s="101"/>
      <c r="N2" s="101"/>
      <c r="O2" s="129"/>
      <c r="P2" s="129"/>
      <c r="Q2" s="38"/>
      <c r="R2" s="142"/>
    </row>
    <row r="3" s="36" customFormat="true" ht="55.05" customHeight="true" spans="1:18">
      <c r="A3" s="48"/>
      <c r="B3" s="48"/>
      <c r="C3" s="38"/>
      <c r="D3" s="38"/>
      <c r="E3" s="63"/>
      <c r="F3" s="69"/>
      <c r="G3" s="69"/>
      <c r="H3" s="70"/>
      <c r="I3" s="50"/>
      <c r="J3" s="102"/>
      <c r="K3" s="103"/>
      <c r="L3" s="103"/>
      <c r="M3" s="103"/>
      <c r="N3" s="130" t="s">
        <v>192</v>
      </c>
      <c r="O3" s="131"/>
      <c r="P3" s="131"/>
      <c r="Q3" s="38"/>
      <c r="R3" s="142"/>
    </row>
    <row r="4" s="37" customFormat="true" ht="85.05" customHeight="true" spans="1:20">
      <c r="A4" s="49"/>
      <c r="B4" s="49"/>
      <c r="C4" s="50"/>
      <c r="D4" s="50"/>
      <c r="E4" s="49"/>
      <c r="F4" s="71" t="s">
        <v>3002</v>
      </c>
      <c r="G4" s="72" t="s">
        <v>3003</v>
      </c>
      <c r="H4" s="72" t="s">
        <v>3004</v>
      </c>
      <c r="I4" s="72" t="s">
        <v>3005</v>
      </c>
      <c r="J4" s="104" t="s">
        <v>3006</v>
      </c>
      <c r="K4" s="105" t="s">
        <v>3007</v>
      </c>
      <c r="L4" s="106"/>
      <c r="M4" s="132"/>
      <c r="N4" s="133"/>
      <c r="O4" s="134"/>
      <c r="P4" s="134"/>
      <c r="Q4" s="70"/>
      <c r="R4" s="143"/>
      <c r="S4" s="102"/>
      <c r="T4" s="102"/>
    </row>
    <row r="5" s="37" customFormat="true" ht="121.95" customHeight="true" spans="1:20">
      <c r="A5" s="51" t="s">
        <v>3008</v>
      </c>
      <c r="B5" s="51" t="s">
        <v>3009</v>
      </c>
      <c r="C5" s="52" t="s">
        <v>3010</v>
      </c>
      <c r="D5" s="52" t="s">
        <v>193</v>
      </c>
      <c r="E5" s="51" t="s">
        <v>3011</v>
      </c>
      <c r="F5" s="73"/>
      <c r="G5" s="74"/>
      <c r="H5" s="74"/>
      <c r="I5" s="107"/>
      <c r="J5" s="108"/>
      <c r="K5" s="109"/>
      <c r="L5" s="110" t="s">
        <v>3012</v>
      </c>
      <c r="M5" s="110" t="s">
        <v>3013</v>
      </c>
      <c r="N5" s="135" t="s">
        <v>3014</v>
      </c>
      <c r="O5" s="136" t="s">
        <v>3015</v>
      </c>
      <c r="P5" s="136" t="s">
        <v>3016</v>
      </c>
      <c r="Q5" s="70"/>
      <c r="R5" s="143"/>
      <c r="S5" s="102"/>
      <c r="T5" s="102"/>
    </row>
    <row r="6" s="36" customFormat="true" ht="109.95" customHeight="true" spans="1:20">
      <c r="A6" s="53">
        <f>SUM(A7:A317)</f>
        <v>309632.005</v>
      </c>
      <c r="B6" s="53">
        <f>SUM(B7:B317)</f>
        <v>463680</v>
      </c>
      <c r="C6" s="54"/>
      <c r="D6" s="55" t="s">
        <v>200</v>
      </c>
      <c r="E6" s="75"/>
      <c r="F6" s="76" t="s">
        <v>285</v>
      </c>
      <c r="G6" s="76"/>
      <c r="H6" s="76"/>
      <c r="I6" s="111"/>
      <c r="J6" s="112"/>
      <c r="K6" s="113">
        <f>SUBTOTAL(9,K7,K22,K61,K99,K127,K147,K172,K192,K218,K250,K270,K296,K305)</f>
        <v>8356483.175</v>
      </c>
      <c r="L6" s="113">
        <f>SUBTOTAL(9,L7,L22,L61,L99,L127,L147,L172,L192,L218,L250,L270,L296,L305)</f>
        <v>3374722.06</v>
      </c>
      <c r="M6" s="113">
        <f>SUBTOTAL(9,M7,M22,M61,M99,M127,M147,M172,M192,M218,M250,M270,M296,M305)</f>
        <v>641639.9</v>
      </c>
      <c r="N6" s="137">
        <f>SUBTOTAL(9,N7,N22,N61,N99,N127,N147,N172,N192,N218,N250,N270,N296,N305)</f>
        <v>4340121.215</v>
      </c>
      <c r="O6" s="134"/>
      <c r="P6" s="134">
        <f>SUM(P7:P317)</f>
        <v>101761</v>
      </c>
      <c r="Q6" s="38">
        <v>8356483.175</v>
      </c>
      <c r="R6" s="144">
        <v>3374722.06</v>
      </c>
      <c r="S6" s="144">
        <v>641639.9</v>
      </c>
      <c r="T6" s="142">
        <v>4340121.215</v>
      </c>
    </row>
    <row r="7" s="36" customFormat="true" ht="109.95" customHeight="true" spans="1:20">
      <c r="A7" s="56"/>
      <c r="B7" s="57"/>
      <c r="C7" s="58"/>
      <c r="D7" s="55" t="s">
        <v>200</v>
      </c>
      <c r="E7" s="77"/>
      <c r="F7" s="78" t="s">
        <v>3017</v>
      </c>
      <c r="G7" s="78"/>
      <c r="H7" s="79"/>
      <c r="I7" s="111"/>
      <c r="J7" s="112"/>
      <c r="K7" s="113">
        <v>202885</v>
      </c>
      <c r="L7" s="113">
        <v>3100</v>
      </c>
      <c r="M7" s="113">
        <v>107015</v>
      </c>
      <c r="N7" s="138">
        <v>92770</v>
      </c>
      <c r="O7" s="134"/>
      <c r="P7" s="134"/>
      <c r="Q7" s="134">
        <f>K6-Q6</f>
        <v>0</v>
      </c>
      <c r="R7" s="145">
        <f>L6-R6</f>
        <v>0</v>
      </c>
      <c r="S7" s="36">
        <f>M6-S6</f>
        <v>0</v>
      </c>
      <c r="T7" s="142">
        <f>N6-T6</f>
        <v>0</v>
      </c>
    </row>
    <row r="8" s="36" customFormat="true" ht="109.95" customHeight="true" spans="1:20">
      <c r="A8" s="56"/>
      <c r="B8" s="57"/>
      <c r="C8" s="58"/>
      <c r="D8" s="55" t="s">
        <v>200</v>
      </c>
      <c r="E8" s="77"/>
      <c r="F8" s="80"/>
      <c r="G8" s="81" t="s">
        <v>3018</v>
      </c>
      <c r="H8" s="79"/>
      <c r="I8" s="111"/>
      <c r="J8" s="112"/>
      <c r="K8" s="113">
        <v>64085</v>
      </c>
      <c r="L8" s="113">
        <v>300</v>
      </c>
      <c r="M8" s="113">
        <v>31715</v>
      </c>
      <c r="N8" s="138">
        <v>32070</v>
      </c>
      <c r="O8" s="134"/>
      <c r="P8" s="134"/>
      <c r="Q8" s="38"/>
      <c r="T8" s="142"/>
    </row>
    <row r="9" s="36" customFormat="true" ht="109.95" customHeight="true" spans="1:20">
      <c r="A9" s="56"/>
      <c r="B9" s="57"/>
      <c r="C9" s="58"/>
      <c r="D9" s="55" t="s">
        <v>200</v>
      </c>
      <c r="E9" s="82" t="s">
        <v>3019</v>
      </c>
      <c r="F9" s="80"/>
      <c r="G9" s="80"/>
      <c r="H9" s="83" t="s">
        <v>3020</v>
      </c>
      <c r="I9" s="114" t="s">
        <v>3021</v>
      </c>
      <c r="J9" s="115" t="s">
        <v>3022</v>
      </c>
      <c r="K9" s="116">
        <v>30785</v>
      </c>
      <c r="L9" s="116"/>
      <c r="M9" s="116">
        <v>9715</v>
      </c>
      <c r="N9" s="139">
        <v>21070</v>
      </c>
      <c r="O9" s="98"/>
      <c r="P9" s="98"/>
      <c r="Q9" s="38"/>
      <c r="T9" s="142"/>
    </row>
    <row r="10" s="36" customFormat="true" ht="109.95" customHeight="true" spans="1:20">
      <c r="A10" s="56"/>
      <c r="B10" s="57"/>
      <c r="C10" s="58"/>
      <c r="D10" s="55" t="s">
        <v>200</v>
      </c>
      <c r="E10" s="77"/>
      <c r="F10" s="80"/>
      <c r="G10" s="80"/>
      <c r="H10" s="84" t="s">
        <v>3023</v>
      </c>
      <c r="I10" s="114" t="s">
        <v>3021</v>
      </c>
      <c r="J10" s="115" t="s">
        <v>3022</v>
      </c>
      <c r="K10" s="116">
        <v>32000</v>
      </c>
      <c r="L10" s="116"/>
      <c r="M10" s="116">
        <v>22000</v>
      </c>
      <c r="N10" s="139">
        <v>10000</v>
      </c>
      <c r="O10" s="98"/>
      <c r="P10" s="98"/>
      <c r="Q10" s="38"/>
      <c r="T10" s="142"/>
    </row>
    <row r="11" s="36" customFormat="true" ht="87" customHeight="true" spans="1:20">
      <c r="A11" s="56"/>
      <c r="B11" s="57"/>
      <c r="C11" s="58"/>
      <c r="D11" s="55" t="s">
        <v>200</v>
      </c>
      <c r="E11" s="77"/>
      <c r="F11" s="80"/>
      <c r="G11" s="80"/>
      <c r="H11" s="83" t="s">
        <v>3024</v>
      </c>
      <c r="I11" s="114" t="s">
        <v>3025</v>
      </c>
      <c r="J11" s="115" t="s">
        <v>3026</v>
      </c>
      <c r="K11" s="116">
        <v>1300</v>
      </c>
      <c r="L11" s="116">
        <v>300</v>
      </c>
      <c r="M11" s="116"/>
      <c r="N11" s="139">
        <v>1000</v>
      </c>
      <c r="O11" s="98"/>
      <c r="P11" s="98"/>
      <c r="Q11" s="38"/>
      <c r="T11" s="142"/>
    </row>
    <row r="12" s="36" customFormat="true" ht="109.95" customHeight="true" spans="1:20">
      <c r="A12" s="56"/>
      <c r="B12" s="57"/>
      <c r="C12" s="58"/>
      <c r="D12" s="55" t="s">
        <v>200</v>
      </c>
      <c r="E12" s="77"/>
      <c r="F12" s="80"/>
      <c r="G12" s="81" t="s">
        <v>3027</v>
      </c>
      <c r="H12" s="79"/>
      <c r="I12" s="111"/>
      <c r="J12" s="112"/>
      <c r="K12" s="113">
        <v>34800</v>
      </c>
      <c r="L12" s="113">
        <v>2800</v>
      </c>
      <c r="M12" s="113">
        <v>7800</v>
      </c>
      <c r="N12" s="138">
        <v>24200</v>
      </c>
      <c r="O12" s="134"/>
      <c r="P12" s="134"/>
      <c r="Q12" s="38"/>
      <c r="T12" s="142"/>
    </row>
    <row r="13" s="36" customFormat="true" ht="109.95" customHeight="true" spans="1:20">
      <c r="A13" s="56"/>
      <c r="B13" s="57"/>
      <c r="C13" s="58"/>
      <c r="D13" s="55" t="s">
        <v>200</v>
      </c>
      <c r="E13" s="82" t="s">
        <v>3028</v>
      </c>
      <c r="F13" s="80"/>
      <c r="G13" s="80"/>
      <c r="H13" s="84" t="s">
        <v>3029</v>
      </c>
      <c r="I13" s="114" t="s">
        <v>3021</v>
      </c>
      <c r="J13" s="115" t="s">
        <v>3022</v>
      </c>
      <c r="K13" s="116">
        <v>11000</v>
      </c>
      <c r="L13" s="116"/>
      <c r="M13" s="116">
        <v>2300</v>
      </c>
      <c r="N13" s="139">
        <v>8700</v>
      </c>
      <c r="O13" s="98"/>
      <c r="P13" s="98"/>
      <c r="Q13" s="38"/>
      <c r="T13" s="142"/>
    </row>
    <row r="14" s="36" customFormat="true" ht="87" customHeight="true" spans="1:20">
      <c r="A14" s="56"/>
      <c r="B14" s="57"/>
      <c r="C14" s="58"/>
      <c r="D14" s="55" t="s">
        <v>200</v>
      </c>
      <c r="E14" s="82" t="s">
        <v>3030</v>
      </c>
      <c r="F14" s="80"/>
      <c r="G14" s="80"/>
      <c r="H14" s="84" t="s">
        <v>3029</v>
      </c>
      <c r="I14" s="114" t="s">
        <v>3031</v>
      </c>
      <c r="J14" s="115"/>
      <c r="K14" s="116">
        <v>2800</v>
      </c>
      <c r="L14" s="116">
        <v>2800</v>
      </c>
      <c r="M14" s="116"/>
      <c r="N14" s="139"/>
      <c r="O14" s="98"/>
      <c r="P14" s="98"/>
      <c r="Q14" s="38"/>
      <c r="T14" s="142"/>
    </row>
    <row r="15" s="36" customFormat="true" ht="109.95" customHeight="true" spans="1:20">
      <c r="A15" s="56"/>
      <c r="B15" s="57"/>
      <c r="C15" s="58"/>
      <c r="D15" s="55" t="s">
        <v>200</v>
      </c>
      <c r="E15" s="77"/>
      <c r="F15" s="80"/>
      <c r="G15" s="80"/>
      <c r="H15" s="84" t="s">
        <v>3032</v>
      </c>
      <c r="I15" s="114" t="s">
        <v>3021</v>
      </c>
      <c r="J15" s="115" t="s">
        <v>3022</v>
      </c>
      <c r="K15" s="116">
        <v>11000</v>
      </c>
      <c r="L15" s="116"/>
      <c r="M15" s="116">
        <v>2200</v>
      </c>
      <c r="N15" s="139">
        <v>8800</v>
      </c>
      <c r="O15" s="98"/>
      <c r="P15" s="98"/>
      <c r="Q15" s="38"/>
      <c r="T15" s="142"/>
    </row>
    <row r="16" s="36" customFormat="true" ht="109.95" customHeight="true" spans="1:20">
      <c r="A16" s="56"/>
      <c r="B16" s="57"/>
      <c r="C16" s="58"/>
      <c r="D16" s="55" t="s">
        <v>200</v>
      </c>
      <c r="E16" s="82" t="s">
        <v>3019</v>
      </c>
      <c r="F16" s="80"/>
      <c r="G16" s="80"/>
      <c r="H16" s="84" t="s">
        <v>3033</v>
      </c>
      <c r="I16" s="114" t="s">
        <v>3021</v>
      </c>
      <c r="J16" s="115" t="s">
        <v>3022</v>
      </c>
      <c r="K16" s="116">
        <v>6000</v>
      </c>
      <c r="L16" s="116"/>
      <c r="M16" s="116">
        <v>1300</v>
      </c>
      <c r="N16" s="139">
        <v>4700</v>
      </c>
      <c r="O16" s="98"/>
      <c r="P16" s="98"/>
      <c r="Q16" s="38"/>
      <c r="T16" s="142"/>
    </row>
    <row r="17" s="36" customFormat="true" ht="109.95" customHeight="true" spans="1:20">
      <c r="A17" s="56"/>
      <c r="B17" s="57"/>
      <c r="C17" s="58"/>
      <c r="D17" s="55" t="s">
        <v>200</v>
      </c>
      <c r="E17" s="77"/>
      <c r="F17" s="80"/>
      <c r="G17" s="80"/>
      <c r="H17" s="84" t="s">
        <v>3034</v>
      </c>
      <c r="I17" s="114" t="s">
        <v>3021</v>
      </c>
      <c r="J17" s="115" t="s">
        <v>3022</v>
      </c>
      <c r="K17" s="116">
        <v>2000</v>
      </c>
      <c r="L17" s="116"/>
      <c r="M17" s="116">
        <v>2000</v>
      </c>
      <c r="N17" s="139"/>
      <c r="O17" s="98"/>
      <c r="P17" s="98"/>
      <c r="Q17" s="38"/>
      <c r="T17" s="142"/>
    </row>
    <row r="18" s="36" customFormat="true" ht="109.95" customHeight="true" spans="1:20">
      <c r="A18" s="56"/>
      <c r="B18" s="57"/>
      <c r="C18" s="58"/>
      <c r="D18" s="55" t="s">
        <v>200</v>
      </c>
      <c r="E18" s="77"/>
      <c r="F18" s="80"/>
      <c r="G18" s="80"/>
      <c r="H18" s="84" t="s">
        <v>3035</v>
      </c>
      <c r="I18" s="114" t="s">
        <v>3021</v>
      </c>
      <c r="J18" s="115" t="s">
        <v>3022</v>
      </c>
      <c r="K18" s="116">
        <v>2000</v>
      </c>
      <c r="L18" s="116"/>
      <c r="M18" s="116"/>
      <c r="N18" s="139">
        <v>2000</v>
      </c>
      <c r="O18" s="98"/>
      <c r="P18" s="98"/>
      <c r="Q18" s="38"/>
      <c r="T18" s="142"/>
    </row>
    <row r="19" s="36" customFormat="true" ht="109.95" customHeight="true" spans="1:20">
      <c r="A19" s="56"/>
      <c r="B19" s="57"/>
      <c r="C19" s="58"/>
      <c r="D19" s="55" t="s">
        <v>200</v>
      </c>
      <c r="E19" s="77"/>
      <c r="F19" s="80"/>
      <c r="G19" s="81" t="s">
        <v>3036</v>
      </c>
      <c r="H19" s="79"/>
      <c r="I19" s="111"/>
      <c r="J19" s="112"/>
      <c r="K19" s="113">
        <v>104000</v>
      </c>
      <c r="L19" s="113"/>
      <c r="M19" s="113">
        <v>67500</v>
      </c>
      <c r="N19" s="138">
        <v>36500</v>
      </c>
      <c r="O19" s="134"/>
      <c r="P19" s="134"/>
      <c r="Q19" s="38"/>
      <c r="T19" s="142"/>
    </row>
    <row r="20" s="36" customFormat="true" ht="109.95" customHeight="true" spans="1:20">
      <c r="A20" s="56"/>
      <c r="B20" s="57"/>
      <c r="C20" s="58"/>
      <c r="D20" s="55" t="s">
        <v>200</v>
      </c>
      <c r="E20" s="77"/>
      <c r="F20" s="80"/>
      <c r="G20" s="80"/>
      <c r="H20" s="84" t="s">
        <v>3037</v>
      </c>
      <c r="I20" s="114" t="s">
        <v>3021</v>
      </c>
      <c r="J20" s="115" t="s">
        <v>3022</v>
      </c>
      <c r="K20" s="116">
        <v>94000</v>
      </c>
      <c r="L20" s="116"/>
      <c r="M20" s="116">
        <v>62500</v>
      </c>
      <c r="N20" s="139">
        <v>31500</v>
      </c>
      <c r="O20" s="98"/>
      <c r="P20" s="98"/>
      <c r="Q20" s="38"/>
      <c r="T20" s="142"/>
    </row>
    <row r="21" s="36" customFormat="true" ht="109.95" customHeight="true" spans="1:20">
      <c r="A21" s="56"/>
      <c r="B21" s="57"/>
      <c r="C21" s="58"/>
      <c r="D21" s="55" t="s">
        <v>200</v>
      </c>
      <c r="E21" s="77"/>
      <c r="F21" s="80"/>
      <c r="G21" s="80"/>
      <c r="H21" s="84" t="s">
        <v>3038</v>
      </c>
      <c r="I21" s="114" t="s">
        <v>3021</v>
      </c>
      <c r="J21" s="115" t="s">
        <v>3022</v>
      </c>
      <c r="K21" s="116">
        <v>10000</v>
      </c>
      <c r="L21" s="116"/>
      <c r="M21" s="116">
        <v>5000</v>
      </c>
      <c r="N21" s="139">
        <v>5000</v>
      </c>
      <c r="O21" s="98"/>
      <c r="P21" s="98"/>
      <c r="Q21" s="38"/>
      <c r="T21" s="142"/>
    </row>
    <row r="22" s="36" customFormat="true" ht="109.95" customHeight="true" spans="1:20">
      <c r="A22" s="56"/>
      <c r="B22" s="57"/>
      <c r="C22" s="58"/>
      <c r="D22" s="55" t="s">
        <v>200</v>
      </c>
      <c r="E22" s="77"/>
      <c r="F22" s="81" t="s">
        <v>3039</v>
      </c>
      <c r="G22" s="85"/>
      <c r="H22" s="79"/>
      <c r="I22" s="111"/>
      <c r="J22" s="112"/>
      <c r="K22" s="113">
        <f>L22+M22+N22</f>
        <v>868471.935</v>
      </c>
      <c r="L22" s="113">
        <f>L23+L29+L31+L33+L35+L39+L41+L43+L51+L53-A26-A32</f>
        <v>243472.07</v>
      </c>
      <c r="M22" s="113">
        <f>M23+M29+M31+M33+M35+M39+M41+M43+M51+M53</f>
        <v>28232.67</v>
      </c>
      <c r="N22" s="137">
        <f>N23+N29+N31+N33+N35+N39+N41+N43+N51+N53-B24-B30</f>
        <v>596767.195</v>
      </c>
      <c r="O22" s="134"/>
      <c r="P22" s="134"/>
      <c r="Q22" s="38"/>
      <c r="T22" s="142"/>
    </row>
    <row r="23" s="36" customFormat="true" ht="109.95" customHeight="true" spans="1:20">
      <c r="A23" s="56"/>
      <c r="B23" s="57"/>
      <c r="C23" s="58"/>
      <c r="D23" s="55" t="s">
        <v>200</v>
      </c>
      <c r="E23" s="77"/>
      <c r="F23" s="80"/>
      <c r="G23" s="81" t="s">
        <v>3040</v>
      </c>
      <c r="H23" s="79"/>
      <c r="I23" s="111"/>
      <c r="J23" s="112"/>
      <c r="K23" s="113">
        <f>K24+K26+K27+K28</f>
        <v>421803</v>
      </c>
      <c r="L23" s="113">
        <f>L24+L26+L27+L28</f>
        <v>40762.6</v>
      </c>
      <c r="M23" s="113"/>
      <c r="N23" s="138">
        <v>381040.4</v>
      </c>
      <c r="O23" s="134"/>
      <c r="P23" s="134"/>
      <c r="Q23" s="38"/>
      <c r="T23" s="142"/>
    </row>
    <row r="24" s="36" customFormat="true" ht="96" customHeight="true" spans="1:20">
      <c r="A24" s="56"/>
      <c r="B24" s="57">
        <v>204422</v>
      </c>
      <c r="C24" s="58"/>
      <c r="D24" s="55" t="s">
        <v>200</v>
      </c>
      <c r="E24" s="77"/>
      <c r="F24" s="86"/>
      <c r="G24" s="86"/>
      <c r="H24" s="87" t="s">
        <v>3041</v>
      </c>
      <c r="I24" s="117" t="s">
        <v>3042</v>
      </c>
      <c r="J24" s="118" t="s">
        <v>3043</v>
      </c>
      <c r="K24" s="119">
        <v>327250</v>
      </c>
      <c r="L24" s="119"/>
      <c r="M24" s="119"/>
      <c r="N24" s="140">
        <v>327250</v>
      </c>
      <c r="O24" s="98"/>
      <c r="P24" s="98"/>
      <c r="Q24" s="38">
        <f>N24-B24</f>
        <v>122828</v>
      </c>
      <c r="T24" s="142"/>
    </row>
    <row r="25" s="36" customFormat="true" ht="247.05" customHeight="true" spans="1:20">
      <c r="A25" s="56"/>
      <c r="B25" s="57"/>
      <c r="C25" s="58"/>
      <c r="D25" s="55" t="s">
        <v>200</v>
      </c>
      <c r="E25" s="77"/>
      <c r="F25" s="88" t="s">
        <v>3044</v>
      </c>
      <c r="G25" s="89"/>
      <c r="H25" s="89"/>
      <c r="I25" s="120"/>
      <c r="J25" s="89"/>
      <c r="K25" s="121"/>
      <c r="L25" s="89"/>
      <c r="M25" s="89"/>
      <c r="N25" s="89"/>
      <c r="O25" s="89"/>
      <c r="P25" s="89"/>
      <c r="Q25" s="38"/>
      <c r="T25" s="142"/>
    </row>
    <row r="26" s="36" customFormat="true" ht="109.95" customHeight="true" spans="1:20">
      <c r="A26" s="56">
        <v>25036</v>
      </c>
      <c r="B26" s="57"/>
      <c r="C26" s="58"/>
      <c r="D26" s="55" t="s">
        <v>200</v>
      </c>
      <c r="E26" s="77"/>
      <c r="F26" s="80"/>
      <c r="G26" s="80"/>
      <c r="H26" s="84" t="s">
        <v>3045</v>
      </c>
      <c r="I26" s="114" t="s">
        <v>3042</v>
      </c>
      <c r="J26" s="115" t="s">
        <v>3043</v>
      </c>
      <c r="K26" s="116">
        <v>77036</v>
      </c>
      <c r="L26" s="116">
        <v>27074</v>
      </c>
      <c r="M26" s="116"/>
      <c r="N26" s="139">
        <v>49962</v>
      </c>
      <c r="O26" s="98"/>
      <c r="P26" s="98"/>
      <c r="Q26" s="38"/>
      <c r="T26" s="142"/>
    </row>
    <row r="27" s="36" customFormat="true" ht="109.95" customHeight="true" spans="1:20">
      <c r="A27" s="56"/>
      <c r="B27" s="57"/>
      <c r="C27" s="58"/>
      <c r="D27" s="55" t="s">
        <v>200</v>
      </c>
      <c r="E27" s="77"/>
      <c r="F27" s="80"/>
      <c r="G27" s="80"/>
      <c r="H27" s="83" t="s">
        <v>3046</v>
      </c>
      <c r="I27" s="114" t="s">
        <v>3042</v>
      </c>
      <c r="J27" s="115" t="s">
        <v>3043</v>
      </c>
      <c r="K27" s="116">
        <v>9017</v>
      </c>
      <c r="L27" s="116">
        <v>5188.6</v>
      </c>
      <c r="M27" s="116"/>
      <c r="N27" s="139">
        <v>3828.4</v>
      </c>
      <c r="O27" s="98"/>
      <c r="P27" s="98"/>
      <c r="Q27" s="38"/>
      <c r="T27" s="142"/>
    </row>
    <row r="28" s="36" customFormat="true" ht="109.95" hidden="true" customHeight="true" spans="1:20">
      <c r="A28" s="59"/>
      <c r="B28" s="60"/>
      <c r="C28" s="61" t="s">
        <v>3010</v>
      </c>
      <c r="D28" s="62"/>
      <c r="E28" s="90"/>
      <c r="F28" s="91"/>
      <c r="G28" s="91"/>
      <c r="H28" s="92" t="s">
        <v>3047</v>
      </c>
      <c r="I28" s="122" t="s">
        <v>3048</v>
      </c>
      <c r="J28" s="112" t="s">
        <v>3049</v>
      </c>
      <c r="K28" s="123">
        <v>8500</v>
      </c>
      <c r="L28" s="123">
        <v>8500</v>
      </c>
      <c r="M28" s="123"/>
      <c r="N28" s="46"/>
      <c r="O28" s="46"/>
      <c r="P28" s="46"/>
      <c r="T28" s="142"/>
    </row>
    <row r="29" s="36" customFormat="true" ht="109.95" customHeight="true" spans="1:20">
      <c r="A29" s="56"/>
      <c r="B29" s="57"/>
      <c r="C29" s="58"/>
      <c r="D29" s="55" t="s">
        <v>200</v>
      </c>
      <c r="E29" s="77"/>
      <c r="F29" s="80"/>
      <c r="G29" s="81" t="s">
        <v>3050</v>
      </c>
      <c r="H29" s="79"/>
      <c r="I29" s="111"/>
      <c r="J29" s="112"/>
      <c r="K29" s="113">
        <v>239349.39</v>
      </c>
      <c r="L29" s="113">
        <v>96.26</v>
      </c>
      <c r="M29" s="113"/>
      <c r="N29" s="138">
        <v>239253.13</v>
      </c>
      <c r="O29" s="134"/>
      <c r="P29" s="134"/>
      <c r="Q29" s="38"/>
      <c r="T29" s="142"/>
    </row>
    <row r="30" s="36" customFormat="true" ht="109.95" customHeight="true" spans="1:20">
      <c r="A30" s="56"/>
      <c r="B30" s="57">
        <f>40000+30000+20000</f>
        <v>90000</v>
      </c>
      <c r="C30" s="58"/>
      <c r="D30" s="55" t="s">
        <v>200</v>
      </c>
      <c r="E30" s="77"/>
      <c r="F30" s="80"/>
      <c r="G30" s="80"/>
      <c r="H30" s="83" t="s">
        <v>3051</v>
      </c>
      <c r="I30" s="114" t="s">
        <v>3042</v>
      </c>
      <c r="J30" s="115" t="s">
        <v>3043</v>
      </c>
      <c r="K30" s="116">
        <v>239349.39</v>
      </c>
      <c r="L30" s="116">
        <v>96.26</v>
      </c>
      <c r="M30" s="116"/>
      <c r="N30" s="139">
        <v>239253.13</v>
      </c>
      <c r="O30" s="98"/>
      <c r="P30" s="98"/>
      <c r="Q30" s="38">
        <f>N30-B30</f>
        <v>149253.13</v>
      </c>
      <c r="T30" s="142"/>
    </row>
    <row r="31" s="36" customFormat="true" ht="109.95" customHeight="true" spans="1:20">
      <c r="A31" s="56"/>
      <c r="B31" s="57"/>
      <c r="C31" s="58"/>
      <c r="D31" s="55" t="s">
        <v>200</v>
      </c>
      <c r="E31" s="77"/>
      <c r="F31" s="80"/>
      <c r="G31" s="81" t="s">
        <v>3052</v>
      </c>
      <c r="H31" s="79"/>
      <c r="I31" s="111"/>
      <c r="J31" s="112"/>
      <c r="K31" s="113">
        <v>120000</v>
      </c>
      <c r="L31" s="113">
        <f>L32</f>
        <v>84218.545</v>
      </c>
      <c r="M31" s="113"/>
      <c r="N31" s="138">
        <f>N32</f>
        <v>35781.455</v>
      </c>
      <c r="O31" s="134"/>
      <c r="P31" s="134"/>
      <c r="Q31" s="38"/>
      <c r="T31" s="142"/>
    </row>
    <row r="32" s="36" customFormat="true" ht="109.95" customHeight="true" spans="1:20">
      <c r="A32" s="56">
        <v>18917.005</v>
      </c>
      <c r="B32" s="57"/>
      <c r="C32" s="58"/>
      <c r="D32" s="55" t="s">
        <v>200</v>
      </c>
      <c r="E32" s="77"/>
      <c r="F32" s="80"/>
      <c r="G32" s="80"/>
      <c r="H32" s="83" t="s">
        <v>3053</v>
      </c>
      <c r="I32" s="114" t="s">
        <v>3042</v>
      </c>
      <c r="J32" s="115" t="s">
        <v>3043</v>
      </c>
      <c r="K32" s="116">
        <v>120000</v>
      </c>
      <c r="L32" s="116">
        <v>84218.545</v>
      </c>
      <c r="M32" s="116"/>
      <c r="N32" s="139">
        <v>35781.455</v>
      </c>
      <c r="O32" s="98"/>
      <c r="P32" s="98"/>
      <c r="Q32" s="38"/>
      <c r="T32" s="142"/>
    </row>
    <row r="33" s="36" customFormat="true" ht="109.95" customHeight="true" spans="1:20">
      <c r="A33" s="56"/>
      <c r="B33" s="57"/>
      <c r="C33" s="58"/>
      <c r="D33" s="55" t="s">
        <v>200</v>
      </c>
      <c r="E33" s="77"/>
      <c r="F33" s="80"/>
      <c r="G33" s="78" t="s">
        <v>3054</v>
      </c>
      <c r="H33" s="79"/>
      <c r="I33" s="111"/>
      <c r="J33" s="112"/>
      <c r="K33" s="113">
        <v>71867</v>
      </c>
      <c r="L33" s="113">
        <v>22986</v>
      </c>
      <c r="M33" s="113">
        <v>20000</v>
      </c>
      <c r="N33" s="138">
        <v>28881</v>
      </c>
      <c r="O33" s="134"/>
      <c r="P33" s="134"/>
      <c r="Q33" s="38"/>
      <c r="T33" s="142"/>
    </row>
    <row r="34" s="36" customFormat="true" ht="109.95" customHeight="true" spans="1:20">
      <c r="A34" s="56"/>
      <c r="B34" s="57"/>
      <c r="C34" s="58"/>
      <c r="D34" s="55" t="s">
        <v>200</v>
      </c>
      <c r="E34" s="82" t="s">
        <v>3055</v>
      </c>
      <c r="F34" s="80"/>
      <c r="G34" s="93"/>
      <c r="H34" s="84" t="s">
        <v>3056</v>
      </c>
      <c r="I34" s="114" t="s">
        <v>3042</v>
      </c>
      <c r="J34" s="115" t="s">
        <v>3043</v>
      </c>
      <c r="K34" s="116">
        <v>71867</v>
      </c>
      <c r="L34" s="116">
        <v>22986</v>
      </c>
      <c r="M34" s="116">
        <v>20000</v>
      </c>
      <c r="N34" s="139">
        <v>28881</v>
      </c>
      <c r="O34" s="98"/>
      <c r="P34" s="98"/>
      <c r="Q34" s="38"/>
      <c r="T34" s="142"/>
    </row>
    <row r="35" s="36" customFormat="true" ht="109.95" customHeight="true" spans="1:20">
      <c r="A35" s="56"/>
      <c r="B35" s="57"/>
      <c r="C35" s="58"/>
      <c r="D35" s="55" t="s">
        <v>200</v>
      </c>
      <c r="E35" s="82" t="s">
        <v>3057</v>
      </c>
      <c r="F35" s="80"/>
      <c r="G35" s="81" t="s">
        <v>3058</v>
      </c>
      <c r="H35" s="79"/>
      <c r="I35" s="111"/>
      <c r="J35" s="112"/>
      <c r="K35" s="113">
        <v>16710</v>
      </c>
      <c r="L35" s="113">
        <v>1868</v>
      </c>
      <c r="M35" s="113"/>
      <c r="N35" s="137">
        <v>14842</v>
      </c>
      <c r="O35" s="134"/>
      <c r="P35" s="134"/>
      <c r="Q35" s="38"/>
      <c r="T35" s="142"/>
    </row>
    <row r="36" s="36" customFormat="true" ht="109.95" customHeight="true" spans="1:20">
      <c r="A36" s="56"/>
      <c r="B36" s="57"/>
      <c r="C36" s="58"/>
      <c r="D36" s="55" t="s">
        <v>200</v>
      </c>
      <c r="E36" s="94" t="s">
        <v>3059</v>
      </c>
      <c r="F36" s="80"/>
      <c r="G36" s="80"/>
      <c r="H36" s="83" t="s">
        <v>3060</v>
      </c>
      <c r="I36" s="114" t="s">
        <v>3061</v>
      </c>
      <c r="J36" s="115" t="s">
        <v>3043</v>
      </c>
      <c r="K36" s="116">
        <v>5703</v>
      </c>
      <c r="L36" s="116">
        <v>953</v>
      </c>
      <c r="M36" s="116"/>
      <c r="N36" s="139">
        <v>4750</v>
      </c>
      <c r="O36" s="98"/>
      <c r="P36" s="98"/>
      <c r="Q36" s="38"/>
      <c r="T36" s="142"/>
    </row>
    <row r="37" s="36" customFormat="true" ht="109.95" customHeight="true" spans="1:20">
      <c r="A37" s="56"/>
      <c r="B37" s="57"/>
      <c r="C37" s="58"/>
      <c r="D37" s="55" t="s">
        <v>200</v>
      </c>
      <c r="E37" s="77"/>
      <c r="F37" s="80"/>
      <c r="G37" s="80"/>
      <c r="H37" s="83" t="s">
        <v>3062</v>
      </c>
      <c r="I37" s="114" t="s">
        <v>3063</v>
      </c>
      <c r="J37" s="115" t="s">
        <v>3043</v>
      </c>
      <c r="K37" s="116">
        <v>3230</v>
      </c>
      <c r="L37" s="116">
        <v>915</v>
      </c>
      <c r="M37" s="116"/>
      <c r="N37" s="139">
        <v>2315</v>
      </c>
      <c r="O37" s="98"/>
      <c r="P37" s="98"/>
      <c r="Q37" s="38"/>
      <c r="T37" s="142"/>
    </row>
    <row r="38" s="36" customFormat="true" ht="109.95" customHeight="true" spans="1:20">
      <c r="A38" s="56"/>
      <c r="B38" s="57"/>
      <c r="C38" s="58"/>
      <c r="D38" s="55" t="s">
        <v>200</v>
      </c>
      <c r="E38" s="94" t="s">
        <v>3059</v>
      </c>
      <c r="F38" s="80"/>
      <c r="G38" s="80"/>
      <c r="H38" s="84" t="s">
        <v>3064</v>
      </c>
      <c r="I38" s="114" t="s">
        <v>3061</v>
      </c>
      <c r="J38" s="115" t="s">
        <v>3043</v>
      </c>
      <c r="K38" s="116">
        <v>7777</v>
      </c>
      <c r="L38" s="116"/>
      <c r="M38" s="116"/>
      <c r="N38" s="139">
        <v>7777</v>
      </c>
      <c r="O38" s="98"/>
      <c r="P38" s="98"/>
      <c r="Q38" s="38"/>
      <c r="T38" s="142"/>
    </row>
    <row r="39" s="36" customFormat="true" ht="109.95" customHeight="true" spans="1:20">
      <c r="A39" s="56"/>
      <c r="B39" s="57"/>
      <c r="C39" s="58"/>
      <c r="D39" s="55" t="s">
        <v>200</v>
      </c>
      <c r="E39" s="77"/>
      <c r="F39" s="80"/>
      <c r="G39" s="81" t="s">
        <v>3065</v>
      </c>
      <c r="H39" s="79"/>
      <c r="I39" s="111"/>
      <c r="J39" s="112"/>
      <c r="K39" s="113">
        <v>30000</v>
      </c>
      <c r="L39" s="113">
        <v>18500</v>
      </c>
      <c r="M39" s="113"/>
      <c r="N39" s="138">
        <f>N40</f>
        <v>11500</v>
      </c>
      <c r="O39" s="134"/>
      <c r="P39" s="134"/>
      <c r="Q39" s="38"/>
      <c r="T39" s="142"/>
    </row>
    <row r="40" s="36" customFormat="true" ht="109.95" customHeight="true" spans="1:20">
      <c r="A40" s="56"/>
      <c r="B40" s="57"/>
      <c r="C40" s="58"/>
      <c r="D40" s="55" t="s">
        <v>200</v>
      </c>
      <c r="E40" s="77"/>
      <c r="F40" s="80"/>
      <c r="G40" s="80"/>
      <c r="H40" s="83" t="s">
        <v>3066</v>
      </c>
      <c r="I40" s="114" t="s">
        <v>3067</v>
      </c>
      <c r="J40" s="115" t="s">
        <v>3068</v>
      </c>
      <c r="K40" s="116">
        <v>30000</v>
      </c>
      <c r="L40" s="116">
        <v>18500</v>
      </c>
      <c r="M40" s="116"/>
      <c r="N40" s="139">
        <v>11500</v>
      </c>
      <c r="O40" s="98"/>
      <c r="P40" s="98"/>
      <c r="Q40" s="38"/>
      <c r="T40" s="142"/>
    </row>
    <row r="41" s="36" customFormat="true" ht="109.95" customHeight="true" spans="1:20">
      <c r="A41" s="56"/>
      <c r="B41" s="57"/>
      <c r="C41" s="58"/>
      <c r="D41" s="55" t="s">
        <v>200</v>
      </c>
      <c r="E41" s="77"/>
      <c r="F41" s="80"/>
      <c r="G41" s="81" t="s">
        <v>3069</v>
      </c>
      <c r="H41" s="79"/>
      <c r="I41" s="111"/>
      <c r="J41" s="112"/>
      <c r="K41" s="113">
        <v>4590</v>
      </c>
      <c r="L41" s="113">
        <v>3790</v>
      </c>
      <c r="M41" s="113"/>
      <c r="N41" s="138">
        <v>800</v>
      </c>
      <c r="O41" s="134"/>
      <c r="P41" s="134"/>
      <c r="Q41" s="38"/>
      <c r="T41" s="142"/>
    </row>
    <row r="42" s="36" customFormat="true" ht="109.95" customHeight="true" spans="1:20">
      <c r="A42" s="56"/>
      <c r="B42" s="57"/>
      <c r="C42" s="58"/>
      <c r="D42" s="55" t="s">
        <v>200</v>
      </c>
      <c r="E42" s="77"/>
      <c r="F42" s="80"/>
      <c r="G42" s="80"/>
      <c r="H42" s="83" t="s">
        <v>3070</v>
      </c>
      <c r="I42" s="114" t="s">
        <v>3071</v>
      </c>
      <c r="J42" s="115" t="s">
        <v>3072</v>
      </c>
      <c r="K42" s="116">
        <v>4590</v>
      </c>
      <c r="L42" s="116">
        <v>3790</v>
      </c>
      <c r="M42" s="116"/>
      <c r="N42" s="139">
        <v>800</v>
      </c>
      <c r="O42" s="98"/>
      <c r="P42" s="98"/>
      <c r="Q42" s="146" t="s">
        <v>3073</v>
      </c>
      <c r="T42" s="142"/>
    </row>
    <row r="43" s="36" customFormat="true" ht="109.95" customHeight="true" spans="1:20">
      <c r="A43" s="56"/>
      <c r="B43" s="57"/>
      <c r="C43" s="58"/>
      <c r="D43" s="55" t="s">
        <v>200</v>
      </c>
      <c r="E43" s="77"/>
      <c r="F43" s="80"/>
      <c r="G43" s="81" t="s">
        <v>3074</v>
      </c>
      <c r="H43" s="79"/>
      <c r="I43" s="111"/>
      <c r="J43" s="112"/>
      <c r="K43" s="113">
        <v>167170</v>
      </c>
      <c r="L43" s="113">
        <v>25764.12</v>
      </c>
      <c r="M43" s="113"/>
      <c r="N43" s="138">
        <v>141405.88</v>
      </c>
      <c r="O43" s="134"/>
      <c r="P43" s="134"/>
      <c r="Q43" s="38"/>
      <c r="T43" s="142"/>
    </row>
    <row r="44" s="36" customFormat="true" ht="109.95" customHeight="true" spans="1:20">
      <c r="A44" s="56"/>
      <c r="B44" s="57"/>
      <c r="C44" s="58"/>
      <c r="D44" s="55" t="s">
        <v>200</v>
      </c>
      <c r="E44" s="77"/>
      <c r="F44" s="80"/>
      <c r="G44" s="80"/>
      <c r="H44" s="84" t="s">
        <v>3075</v>
      </c>
      <c r="I44" s="114" t="s">
        <v>3061</v>
      </c>
      <c r="J44" s="115" t="s">
        <v>3043</v>
      </c>
      <c r="K44" s="116">
        <v>80000</v>
      </c>
      <c r="L44" s="116"/>
      <c r="M44" s="116"/>
      <c r="N44" s="139">
        <v>80000</v>
      </c>
      <c r="O44" s="98"/>
      <c r="P44" s="98"/>
      <c r="Q44" s="38"/>
      <c r="T44" s="142"/>
    </row>
    <row r="45" s="36" customFormat="true" ht="109.95" customHeight="true" spans="1:20">
      <c r="A45" s="56"/>
      <c r="B45" s="57"/>
      <c r="C45" s="58"/>
      <c r="D45" s="55" t="s">
        <v>200</v>
      </c>
      <c r="E45" s="77"/>
      <c r="F45" s="86"/>
      <c r="G45" s="86"/>
      <c r="H45" s="87" t="s">
        <v>3076</v>
      </c>
      <c r="I45" s="117" t="s">
        <v>3061</v>
      </c>
      <c r="J45" s="118" t="s">
        <v>3043</v>
      </c>
      <c r="K45" s="119">
        <v>52861</v>
      </c>
      <c r="L45" s="119">
        <v>85.12</v>
      </c>
      <c r="M45" s="119"/>
      <c r="N45" s="140">
        <v>52775.88</v>
      </c>
      <c r="O45" s="141"/>
      <c r="P45" s="98"/>
      <c r="Q45" s="38"/>
      <c r="T45" s="142"/>
    </row>
    <row r="46" s="36" customFormat="true" ht="124.95" customHeight="true" spans="1:20">
      <c r="A46" s="56"/>
      <c r="B46" s="57"/>
      <c r="C46" s="58"/>
      <c r="D46" s="55" t="s">
        <v>200</v>
      </c>
      <c r="E46" s="77"/>
      <c r="F46" s="95" t="s">
        <v>3077</v>
      </c>
      <c r="G46" s="96"/>
      <c r="H46" s="96"/>
      <c r="I46" s="124"/>
      <c r="J46" s="125"/>
      <c r="K46" s="126"/>
      <c r="L46" s="96"/>
      <c r="M46" s="96"/>
      <c r="N46" s="96"/>
      <c r="O46" s="96"/>
      <c r="P46" s="96"/>
      <c r="Q46" s="38"/>
      <c r="T46" s="142"/>
    </row>
    <row r="47" s="36" customFormat="true" ht="109.95" customHeight="true" spans="1:20">
      <c r="A47" s="56"/>
      <c r="B47" s="57"/>
      <c r="C47" s="58"/>
      <c r="D47" s="55" t="s">
        <v>200</v>
      </c>
      <c r="E47" s="77"/>
      <c r="F47" s="80"/>
      <c r="G47" s="80"/>
      <c r="H47" s="84" t="s">
        <v>3078</v>
      </c>
      <c r="I47" s="114" t="s">
        <v>3061</v>
      </c>
      <c r="J47" s="115" t="s">
        <v>3043</v>
      </c>
      <c r="K47" s="116">
        <v>4289</v>
      </c>
      <c r="L47" s="116">
        <v>1289</v>
      </c>
      <c r="M47" s="116"/>
      <c r="N47" s="139">
        <v>3000</v>
      </c>
      <c r="O47" s="98"/>
      <c r="P47" s="98"/>
      <c r="Q47" s="38"/>
      <c r="T47" s="142"/>
    </row>
    <row r="48" s="36" customFormat="true" ht="109.95" customHeight="true" spans="1:20">
      <c r="A48" s="56"/>
      <c r="B48" s="57"/>
      <c r="C48" s="58"/>
      <c r="D48" s="55" t="s">
        <v>200</v>
      </c>
      <c r="E48" s="77"/>
      <c r="F48" s="80"/>
      <c r="G48" s="80"/>
      <c r="H48" s="84" t="s">
        <v>3079</v>
      </c>
      <c r="I48" s="114" t="s">
        <v>3061</v>
      </c>
      <c r="J48" s="115" t="s">
        <v>3043</v>
      </c>
      <c r="K48" s="116">
        <v>9020</v>
      </c>
      <c r="L48" s="116">
        <v>3390</v>
      </c>
      <c r="M48" s="116"/>
      <c r="N48" s="139">
        <v>5630</v>
      </c>
      <c r="O48" s="98"/>
      <c r="P48" s="98"/>
      <c r="Q48" s="38"/>
      <c r="T48" s="142"/>
    </row>
    <row r="49" s="36" customFormat="true" ht="109.95" customHeight="true" spans="1:20">
      <c r="A49" s="56"/>
      <c r="B49" s="57"/>
      <c r="C49" s="58"/>
      <c r="D49" s="55" t="s">
        <v>200</v>
      </c>
      <c r="E49" s="77"/>
      <c r="F49" s="80"/>
      <c r="G49" s="80"/>
      <c r="H49" s="83" t="s">
        <v>3080</v>
      </c>
      <c r="I49" s="114" t="s">
        <v>3061</v>
      </c>
      <c r="J49" s="115" t="s">
        <v>3043</v>
      </c>
      <c r="K49" s="116">
        <v>1000</v>
      </c>
      <c r="L49" s="116">
        <v>1000</v>
      </c>
      <c r="M49" s="116"/>
      <c r="N49" s="139"/>
      <c r="O49" s="98"/>
      <c r="P49" s="98"/>
      <c r="Q49" s="38"/>
      <c r="T49" s="142"/>
    </row>
    <row r="50" s="36" customFormat="true" ht="109.95" customHeight="true" spans="1:20">
      <c r="A50" s="56"/>
      <c r="B50" s="57"/>
      <c r="C50" s="58"/>
      <c r="D50" s="55" t="s">
        <v>200</v>
      </c>
      <c r="E50" s="82" t="s">
        <v>3081</v>
      </c>
      <c r="F50" s="80"/>
      <c r="G50" s="80"/>
      <c r="H50" s="83" t="s">
        <v>3082</v>
      </c>
      <c r="I50" s="114" t="s">
        <v>3061</v>
      </c>
      <c r="J50" s="115" t="s">
        <v>3043</v>
      </c>
      <c r="K50" s="116">
        <v>20000</v>
      </c>
      <c r="L50" s="116">
        <v>20000</v>
      </c>
      <c r="M50" s="116"/>
      <c r="N50" s="139"/>
      <c r="O50" s="98"/>
      <c r="P50" s="98"/>
      <c r="Q50" s="38"/>
      <c r="T50" s="142"/>
    </row>
    <row r="51" s="36" customFormat="true" ht="109.95" customHeight="true" spans="1:17">
      <c r="A51" s="56"/>
      <c r="B51" s="57"/>
      <c r="C51" s="58"/>
      <c r="D51" s="55" t="s">
        <v>200</v>
      </c>
      <c r="E51" s="77"/>
      <c r="F51" s="80"/>
      <c r="G51" s="81" t="s">
        <v>3083</v>
      </c>
      <c r="H51" s="79"/>
      <c r="I51" s="111"/>
      <c r="J51" s="112"/>
      <c r="K51" s="113">
        <v>20000</v>
      </c>
      <c r="L51" s="113">
        <v>20000</v>
      </c>
      <c r="M51" s="113"/>
      <c r="N51" s="139"/>
      <c r="O51" s="98"/>
      <c r="P51" s="98"/>
      <c r="Q51" s="147">
        <f>K51-L51-M51-N51</f>
        <v>0</v>
      </c>
    </row>
    <row r="52" s="36" customFormat="true" ht="109.95" customHeight="true" spans="1:17">
      <c r="A52" s="56"/>
      <c r="B52" s="57"/>
      <c r="C52" s="58"/>
      <c r="D52" s="55" t="s">
        <v>200</v>
      </c>
      <c r="E52" s="77"/>
      <c r="F52" s="80"/>
      <c r="G52" s="80"/>
      <c r="H52" s="83" t="s">
        <v>3084</v>
      </c>
      <c r="I52" s="114" t="s">
        <v>3085</v>
      </c>
      <c r="J52" s="115" t="s">
        <v>3086</v>
      </c>
      <c r="K52" s="116">
        <v>20000</v>
      </c>
      <c r="L52" s="116">
        <v>20000</v>
      </c>
      <c r="M52" s="116"/>
      <c r="N52" s="139"/>
      <c r="O52" s="98"/>
      <c r="P52" s="98"/>
      <c r="Q52" s="147"/>
    </row>
    <row r="53" s="36" customFormat="true" ht="109.95" customHeight="true" spans="1:20">
      <c r="A53" s="56"/>
      <c r="B53" s="57"/>
      <c r="C53" s="58"/>
      <c r="D53" s="55" t="s">
        <v>200</v>
      </c>
      <c r="E53" s="77"/>
      <c r="F53" s="80"/>
      <c r="G53" s="81" t="s">
        <v>3087</v>
      </c>
      <c r="H53" s="79"/>
      <c r="I53" s="111"/>
      <c r="J53" s="112"/>
      <c r="K53" s="113">
        <v>115357.55</v>
      </c>
      <c r="L53" s="113">
        <v>69439.55</v>
      </c>
      <c r="M53" s="113">
        <v>8232.67</v>
      </c>
      <c r="N53" s="138">
        <v>37685.33</v>
      </c>
      <c r="O53" s="134"/>
      <c r="P53" s="134"/>
      <c r="Q53" s="38"/>
      <c r="T53" s="142"/>
    </row>
    <row r="54" s="36" customFormat="true" ht="109.95" customHeight="true" spans="1:20">
      <c r="A54" s="56"/>
      <c r="B54" s="57"/>
      <c r="C54" s="58"/>
      <c r="D54" s="55" t="s">
        <v>200</v>
      </c>
      <c r="E54" s="77"/>
      <c r="F54" s="80"/>
      <c r="G54" s="80"/>
      <c r="H54" s="84" t="s">
        <v>3088</v>
      </c>
      <c r="I54" s="114" t="s">
        <v>3089</v>
      </c>
      <c r="J54" s="115" t="s">
        <v>3043</v>
      </c>
      <c r="K54" s="116">
        <v>7799</v>
      </c>
      <c r="L54" s="116">
        <v>7799</v>
      </c>
      <c r="M54" s="116"/>
      <c r="N54" s="139"/>
      <c r="O54" s="98"/>
      <c r="P54" s="98"/>
      <c r="Q54" s="38"/>
      <c r="T54" s="142"/>
    </row>
    <row r="55" s="36" customFormat="true" ht="109.95" customHeight="true" spans="1:20">
      <c r="A55" s="56"/>
      <c r="B55" s="57"/>
      <c r="C55" s="58"/>
      <c r="D55" s="55" t="s">
        <v>200</v>
      </c>
      <c r="E55" s="77"/>
      <c r="F55" s="80"/>
      <c r="G55" s="80"/>
      <c r="H55" s="84" t="s">
        <v>3090</v>
      </c>
      <c r="I55" s="114" t="s">
        <v>3089</v>
      </c>
      <c r="J55" s="115" t="s">
        <v>3043</v>
      </c>
      <c r="K55" s="116">
        <v>12505</v>
      </c>
      <c r="L55" s="116">
        <v>12505</v>
      </c>
      <c r="M55" s="116"/>
      <c r="N55" s="139"/>
      <c r="O55" s="98"/>
      <c r="P55" s="98"/>
      <c r="Q55" s="38"/>
      <c r="T55" s="142"/>
    </row>
    <row r="56" s="36" customFormat="true" ht="109.95" customHeight="true" spans="1:20">
      <c r="A56" s="56"/>
      <c r="B56" s="57"/>
      <c r="C56" s="58"/>
      <c r="D56" s="55" t="s">
        <v>200</v>
      </c>
      <c r="E56" s="77"/>
      <c r="F56" s="80"/>
      <c r="G56" s="80"/>
      <c r="H56" s="84" t="s">
        <v>3091</v>
      </c>
      <c r="I56" s="114" t="s">
        <v>3089</v>
      </c>
      <c r="J56" s="115" t="s">
        <v>3043</v>
      </c>
      <c r="K56" s="116">
        <v>27079</v>
      </c>
      <c r="L56" s="116">
        <v>9434</v>
      </c>
      <c r="M56" s="116"/>
      <c r="N56" s="139">
        <v>17645</v>
      </c>
      <c r="O56" s="98"/>
      <c r="P56" s="98"/>
      <c r="Q56" s="38"/>
      <c r="T56" s="142"/>
    </row>
    <row r="57" s="36" customFormat="true" ht="109.95" customHeight="true" spans="1:20">
      <c r="A57" s="56"/>
      <c r="B57" s="57"/>
      <c r="C57" s="58"/>
      <c r="D57" s="55" t="s">
        <v>200</v>
      </c>
      <c r="E57" s="77"/>
      <c r="F57" s="80"/>
      <c r="G57" s="80"/>
      <c r="H57" s="84" t="s">
        <v>3092</v>
      </c>
      <c r="I57" s="114" t="s">
        <v>3089</v>
      </c>
      <c r="J57" s="115" t="s">
        <v>3043</v>
      </c>
      <c r="K57" s="116">
        <v>24218</v>
      </c>
      <c r="L57" s="116">
        <v>14035</v>
      </c>
      <c r="M57" s="116"/>
      <c r="N57" s="139">
        <v>10183</v>
      </c>
      <c r="O57" s="98"/>
      <c r="P57" s="98"/>
      <c r="Q57" s="38"/>
      <c r="T57" s="142"/>
    </row>
    <row r="58" s="36" customFormat="true" ht="109.95" customHeight="true" spans="1:20">
      <c r="A58" s="56"/>
      <c r="B58" s="57"/>
      <c r="C58" s="58"/>
      <c r="D58" s="55" t="s">
        <v>200</v>
      </c>
      <c r="E58" s="77"/>
      <c r="F58" s="80"/>
      <c r="G58" s="80"/>
      <c r="H58" s="84" t="s">
        <v>3093</v>
      </c>
      <c r="I58" s="114" t="s">
        <v>3094</v>
      </c>
      <c r="J58" s="115" t="s">
        <v>3022</v>
      </c>
      <c r="K58" s="116">
        <v>22935.55</v>
      </c>
      <c r="L58" s="116">
        <v>4845.55</v>
      </c>
      <c r="M58" s="116">
        <v>8232.67</v>
      </c>
      <c r="N58" s="139">
        <v>9857.33</v>
      </c>
      <c r="O58" s="98"/>
      <c r="P58" s="98"/>
      <c r="Q58" s="146"/>
      <c r="R58" s="142"/>
      <c r="T58" s="142"/>
    </row>
    <row r="59" s="36" customFormat="true" ht="109.95" customHeight="true" spans="1:20">
      <c r="A59" s="56"/>
      <c r="B59" s="57"/>
      <c r="C59" s="58"/>
      <c r="D59" s="55" t="s">
        <v>200</v>
      </c>
      <c r="E59" s="77"/>
      <c r="F59" s="80"/>
      <c r="G59" s="80"/>
      <c r="H59" s="83" t="s">
        <v>3095</v>
      </c>
      <c r="I59" s="114" t="s">
        <v>3089</v>
      </c>
      <c r="J59" s="115" t="s">
        <v>3043</v>
      </c>
      <c r="K59" s="116">
        <v>821</v>
      </c>
      <c r="L59" s="116">
        <v>821</v>
      </c>
      <c r="M59" s="116"/>
      <c r="N59" s="139"/>
      <c r="O59" s="98"/>
      <c r="P59" s="98"/>
      <c r="Q59" s="38"/>
      <c r="T59" s="142"/>
    </row>
    <row r="60" s="36" customFormat="true" ht="109.95" customHeight="true" spans="1:20">
      <c r="A60" s="56"/>
      <c r="B60" s="57"/>
      <c r="C60" s="58"/>
      <c r="D60" s="55" t="s">
        <v>200</v>
      </c>
      <c r="E60" s="82" t="s">
        <v>3096</v>
      </c>
      <c r="F60" s="80"/>
      <c r="G60" s="80"/>
      <c r="H60" s="83" t="s">
        <v>3097</v>
      </c>
      <c r="I60" s="114" t="s">
        <v>3089</v>
      </c>
      <c r="J60" s="115" t="s">
        <v>3043</v>
      </c>
      <c r="K60" s="116">
        <v>20000</v>
      </c>
      <c r="L60" s="116">
        <v>20000</v>
      </c>
      <c r="M60" s="116"/>
      <c r="N60" s="139"/>
      <c r="O60" s="98"/>
      <c r="P60" s="98"/>
      <c r="Q60" s="38"/>
      <c r="T60" s="142"/>
    </row>
    <row r="61" s="36" customFormat="true" ht="109.95" customHeight="true" spans="1:20">
      <c r="A61" s="56"/>
      <c r="B61" s="57"/>
      <c r="C61" s="58"/>
      <c r="D61" s="55" t="s">
        <v>200</v>
      </c>
      <c r="E61" s="77"/>
      <c r="F61" s="81" t="s">
        <v>3098</v>
      </c>
      <c r="G61" s="85"/>
      <c r="H61" s="79"/>
      <c r="I61" s="111"/>
      <c r="J61" s="112"/>
      <c r="K61" s="113">
        <f>L61+M61+N61</f>
        <v>875415.71</v>
      </c>
      <c r="L61" s="113">
        <v>801324.71</v>
      </c>
      <c r="M61" s="113">
        <v>12113</v>
      </c>
      <c r="N61" s="138">
        <f>79978-18000</f>
        <v>61978</v>
      </c>
      <c r="O61" s="134"/>
      <c r="P61" s="134"/>
      <c r="Q61" s="38"/>
      <c r="T61" s="142"/>
    </row>
    <row r="62" s="36" customFormat="true" ht="109.95" customHeight="true" spans="1:20">
      <c r="A62" s="56"/>
      <c r="B62" s="57"/>
      <c r="C62" s="58"/>
      <c r="D62" s="55" t="s">
        <v>200</v>
      </c>
      <c r="E62" s="77"/>
      <c r="F62" s="80"/>
      <c r="G62" s="81" t="s">
        <v>3099</v>
      </c>
      <c r="H62" s="79"/>
      <c r="I62" s="111"/>
      <c r="J62" s="112"/>
      <c r="K62" s="113">
        <v>116336.9</v>
      </c>
      <c r="L62" s="113">
        <v>116336.9</v>
      </c>
      <c r="M62" s="113"/>
      <c r="N62" s="138"/>
      <c r="O62" s="134"/>
      <c r="P62" s="134"/>
      <c r="Q62" s="38">
        <f>K62+K67+K71+K76+20000</f>
        <v>655792.9</v>
      </c>
      <c r="T62" s="142"/>
    </row>
    <row r="63" s="36" customFormat="true" ht="109.95" customHeight="true" spans="1:20">
      <c r="A63" s="56"/>
      <c r="B63" s="57"/>
      <c r="C63" s="58"/>
      <c r="D63" s="55" t="s">
        <v>200</v>
      </c>
      <c r="E63" s="77"/>
      <c r="F63" s="80"/>
      <c r="G63" s="80"/>
      <c r="H63" s="84" t="s">
        <v>3100</v>
      </c>
      <c r="I63" s="114" t="s">
        <v>3101</v>
      </c>
      <c r="J63" s="115" t="s">
        <v>3102</v>
      </c>
      <c r="K63" s="116">
        <v>55790</v>
      </c>
      <c r="L63" s="116">
        <v>55790</v>
      </c>
      <c r="M63" s="116"/>
      <c r="N63" s="139"/>
      <c r="O63" s="98"/>
      <c r="P63" s="98"/>
      <c r="Q63" s="38"/>
      <c r="T63" s="142"/>
    </row>
    <row r="64" s="36" customFormat="true" ht="109.95" customHeight="true" spans="1:20">
      <c r="A64" s="56"/>
      <c r="B64" s="57"/>
      <c r="C64" s="58"/>
      <c r="D64" s="55" t="s">
        <v>200</v>
      </c>
      <c r="E64" s="77"/>
      <c r="F64" s="80"/>
      <c r="G64" s="80"/>
      <c r="H64" s="84" t="s">
        <v>3103</v>
      </c>
      <c r="I64" s="114" t="s">
        <v>3101</v>
      </c>
      <c r="J64" s="115" t="s">
        <v>3102</v>
      </c>
      <c r="K64" s="116">
        <v>36934.1</v>
      </c>
      <c r="L64" s="116">
        <v>36934.1</v>
      </c>
      <c r="M64" s="116"/>
      <c r="N64" s="139"/>
      <c r="O64" s="98"/>
      <c r="P64" s="98"/>
      <c r="Q64" s="38"/>
      <c r="T64" s="142"/>
    </row>
    <row r="65" s="36" customFormat="true" ht="109.95" customHeight="true" spans="1:20">
      <c r="A65" s="56"/>
      <c r="B65" s="57"/>
      <c r="C65" s="58"/>
      <c r="D65" s="55" t="s">
        <v>200</v>
      </c>
      <c r="E65" s="77"/>
      <c r="F65" s="80"/>
      <c r="G65" s="80"/>
      <c r="H65" s="84" t="s">
        <v>3104</v>
      </c>
      <c r="I65" s="114" t="s">
        <v>3101</v>
      </c>
      <c r="J65" s="115" t="s">
        <v>3102</v>
      </c>
      <c r="K65" s="116">
        <v>18139.8</v>
      </c>
      <c r="L65" s="116">
        <v>18139.8</v>
      </c>
      <c r="M65" s="116"/>
      <c r="N65" s="139"/>
      <c r="O65" s="98"/>
      <c r="P65" s="98"/>
      <c r="Q65" s="38"/>
      <c r="T65" s="142"/>
    </row>
    <row r="66" s="36" customFormat="true" ht="109.95" customHeight="true" spans="1:20">
      <c r="A66" s="56"/>
      <c r="B66" s="57"/>
      <c r="C66" s="58"/>
      <c r="D66" s="55" t="s">
        <v>200</v>
      </c>
      <c r="E66" s="77"/>
      <c r="F66" s="86"/>
      <c r="G66" s="86"/>
      <c r="H66" s="149" t="s">
        <v>3105</v>
      </c>
      <c r="I66" s="117" t="s">
        <v>3101</v>
      </c>
      <c r="J66" s="115" t="s">
        <v>3102</v>
      </c>
      <c r="K66" s="119">
        <v>5473</v>
      </c>
      <c r="L66" s="119">
        <v>5473</v>
      </c>
      <c r="M66" s="119"/>
      <c r="N66" s="140"/>
      <c r="O66" s="98"/>
      <c r="P66" s="98"/>
      <c r="Q66" s="38"/>
      <c r="T66" s="142"/>
    </row>
    <row r="67" s="36" customFormat="true" ht="109.95" customHeight="true" spans="1:20">
      <c r="A67" s="56"/>
      <c r="B67" s="57"/>
      <c r="C67" s="58"/>
      <c r="D67" s="55" t="s">
        <v>200</v>
      </c>
      <c r="E67" s="77"/>
      <c r="F67" s="80"/>
      <c r="G67" s="81" t="s">
        <v>3106</v>
      </c>
      <c r="H67" s="79"/>
      <c r="I67" s="111"/>
      <c r="J67" s="112"/>
      <c r="K67" s="113">
        <v>256505.52</v>
      </c>
      <c r="L67" s="113">
        <v>256505.52</v>
      </c>
      <c r="M67" s="113"/>
      <c r="N67" s="138"/>
      <c r="O67" s="134"/>
      <c r="P67" s="134"/>
      <c r="Q67" s="38"/>
      <c r="T67" s="142"/>
    </row>
    <row r="68" s="36" customFormat="true" ht="109.95" customHeight="true" spans="1:20">
      <c r="A68" s="56"/>
      <c r="B68" s="57"/>
      <c r="C68" s="58"/>
      <c r="D68" s="55" t="s">
        <v>200</v>
      </c>
      <c r="E68" s="82" t="s">
        <v>3107</v>
      </c>
      <c r="F68" s="80"/>
      <c r="G68" s="80"/>
      <c r="H68" s="84" t="s">
        <v>3108</v>
      </c>
      <c r="I68" s="114" t="s">
        <v>3101</v>
      </c>
      <c r="J68" s="118" t="s">
        <v>3102</v>
      </c>
      <c r="K68" s="116">
        <v>216505.52</v>
      </c>
      <c r="L68" s="116">
        <v>216505.52</v>
      </c>
      <c r="M68" s="116"/>
      <c r="N68" s="139"/>
      <c r="O68" s="98"/>
      <c r="P68" s="98"/>
      <c r="Q68" s="38"/>
      <c r="T68" s="142"/>
    </row>
    <row r="69" s="36" customFormat="true" ht="109.95" customHeight="true" spans="1:20">
      <c r="A69" s="56"/>
      <c r="B69" s="57"/>
      <c r="C69" s="58"/>
      <c r="D69" s="55" t="s">
        <v>200</v>
      </c>
      <c r="E69" s="82" t="s">
        <v>3109</v>
      </c>
      <c r="F69" s="80"/>
      <c r="G69" s="80"/>
      <c r="H69" s="84" t="s">
        <v>3110</v>
      </c>
      <c r="I69" s="114" t="s">
        <v>3101</v>
      </c>
      <c r="J69" s="115" t="s">
        <v>3102</v>
      </c>
      <c r="K69" s="116">
        <v>20000</v>
      </c>
      <c r="L69" s="116">
        <v>20000</v>
      </c>
      <c r="M69" s="116"/>
      <c r="N69" s="139"/>
      <c r="O69" s="98"/>
      <c r="P69" s="98"/>
      <c r="Q69" s="38"/>
      <c r="T69" s="142"/>
    </row>
    <row r="70" s="36" customFormat="true" ht="109.95" customHeight="true" spans="1:20">
      <c r="A70" s="56"/>
      <c r="B70" s="57"/>
      <c r="C70" s="58"/>
      <c r="D70" s="55" t="s">
        <v>200</v>
      </c>
      <c r="E70" s="77"/>
      <c r="F70" s="80"/>
      <c r="G70" s="80"/>
      <c r="H70" s="84" t="s">
        <v>3111</v>
      </c>
      <c r="I70" s="114" t="s">
        <v>3101</v>
      </c>
      <c r="J70" s="115" t="s">
        <v>3102</v>
      </c>
      <c r="K70" s="116">
        <v>20000</v>
      </c>
      <c r="L70" s="116">
        <v>20000</v>
      </c>
      <c r="M70" s="116"/>
      <c r="N70" s="139"/>
      <c r="O70" s="98"/>
      <c r="P70" s="98"/>
      <c r="Q70" s="38"/>
      <c r="T70" s="142"/>
    </row>
    <row r="71" s="36" customFormat="true" ht="109.95" customHeight="true" spans="1:20">
      <c r="A71" s="56"/>
      <c r="B71" s="57"/>
      <c r="C71" s="58"/>
      <c r="D71" s="55" t="s">
        <v>200</v>
      </c>
      <c r="E71" s="77"/>
      <c r="F71" s="80"/>
      <c r="G71" s="81" t="s">
        <v>3112</v>
      </c>
      <c r="H71" s="79"/>
      <c r="I71" s="111"/>
      <c r="J71" s="112"/>
      <c r="K71" s="113">
        <v>151200</v>
      </c>
      <c r="L71" s="113">
        <v>151200</v>
      </c>
      <c r="M71" s="113"/>
      <c r="N71" s="138"/>
      <c r="O71" s="134"/>
      <c r="P71" s="134"/>
      <c r="Q71" s="38"/>
      <c r="T71" s="142"/>
    </row>
    <row r="72" s="36" customFormat="true" ht="109.95" customHeight="true" spans="1:20">
      <c r="A72" s="56"/>
      <c r="B72" s="57"/>
      <c r="C72" s="58"/>
      <c r="D72" s="55" t="s">
        <v>200</v>
      </c>
      <c r="E72" s="82" t="s">
        <v>3113</v>
      </c>
      <c r="F72" s="80"/>
      <c r="G72" s="80"/>
      <c r="H72" s="84" t="s">
        <v>3114</v>
      </c>
      <c r="I72" s="114" t="s">
        <v>3101</v>
      </c>
      <c r="J72" s="115" t="s">
        <v>3102</v>
      </c>
      <c r="K72" s="116">
        <v>120000</v>
      </c>
      <c r="L72" s="116">
        <v>120000</v>
      </c>
      <c r="M72" s="116"/>
      <c r="N72" s="139"/>
      <c r="O72" s="98"/>
      <c r="P72" s="98"/>
      <c r="Q72" s="38"/>
      <c r="T72" s="142"/>
    </row>
    <row r="73" s="36" customFormat="true" ht="109.95" customHeight="true" spans="1:20">
      <c r="A73" s="56"/>
      <c r="B73" s="57"/>
      <c r="C73" s="58"/>
      <c r="D73" s="55" t="s">
        <v>200</v>
      </c>
      <c r="E73" s="77"/>
      <c r="F73" s="80"/>
      <c r="G73" s="80"/>
      <c r="H73" s="84" t="s">
        <v>3115</v>
      </c>
      <c r="I73" s="114" t="s">
        <v>3101</v>
      </c>
      <c r="J73" s="115" t="s">
        <v>3102</v>
      </c>
      <c r="K73" s="116">
        <v>22700</v>
      </c>
      <c r="L73" s="116">
        <v>22700</v>
      </c>
      <c r="M73" s="116"/>
      <c r="N73" s="139"/>
      <c r="O73" s="98"/>
      <c r="P73" s="98"/>
      <c r="Q73" s="38"/>
      <c r="T73" s="142"/>
    </row>
    <row r="74" s="36" customFormat="true" ht="109.95" hidden="true" customHeight="true" spans="1:20">
      <c r="A74" s="59"/>
      <c r="B74" s="60"/>
      <c r="C74" s="148" t="s">
        <v>3010</v>
      </c>
      <c r="D74" s="62" t="s">
        <v>207</v>
      </c>
      <c r="E74" s="90"/>
      <c r="F74" s="91"/>
      <c r="G74" s="91"/>
      <c r="H74" s="150" t="s">
        <v>3116</v>
      </c>
      <c r="I74" s="115" t="s">
        <v>3101</v>
      </c>
      <c r="J74" s="115" t="s">
        <v>3102</v>
      </c>
      <c r="K74" s="123">
        <v>2500</v>
      </c>
      <c r="L74" s="123">
        <v>2500</v>
      </c>
      <c r="M74" s="123"/>
      <c r="N74" s="46"/>
      <c r="O74" s="46"/>
      <c r="P74" s="46"/>
      <c r="T74" s="142"/>
    </row>
    <row r="75" s="36" customFormat="true" ht="109.95" hidden="true" customHeight="true" spans="1:20">
      <c r="A75" s="59"/>
      <c r="B75" s="60"/>
      <c r="C75" s="148" t="s">
        <v>3010</v>
      </c>
      <c r="D75" s="62"/>
      <c r="E75" s="90"/>
      <c r="F75" s="91"/>
      <c r="G75" s="91"/>
      <c r="H75" s="150" t="s">
        <v>3117</v>
      </c>
      <c r="I75" s="115" t="s">
        <v>3101</v>
      </c>
      <c r="J75" s="115" t="s">
        <v>3102</v>
      </c>
      <c r="K75" s="123">
        <v>6000</v>
      </c>
      <c r="L75" s="123">
        <v>6000</v>
      </c>
      <c r="M75" s="123"/>
      <c r="N75" s="46"/>
      <c r="O75" s="46"/>
      <c r="P75" s="46"/>
      <c r="T75" s="142"/>
    </row>
    <row r="76" s="36" customFormat="true" ht="109.95" customHeight="true" spans="1:20">
      <c r="A76" s="56"/>
      <c r="B76" s="57"/>
      <c r="C76" s="58"/>
      <c r="D76" s="55" t="s">
        <v>200</v>
      </c>
      <c r="E76" s="77"/>
      <c r="F76" s="80"/>
      <c r="G76" s="78" t="s">
        <v>3118</v>
      </c>
      <c r="H76" s="79"/>
      <c r="I76" s="111"/>
      <c r="J76" s="112"/>
      <c r="K76" s="113">
        <v>111750.48</v>
      </c>
      <c r="L76" s="113">
        <v>78750.48</v>
      </c>
      <c r="M76" s="113"/>
      <c r="N76" s="137">
        <v>33000</v>
      </c>
      <c r="O76" s="134"/>
      <c r="P76" s="134"/>
      <c r="Q76" s="38"/>
      <c r="T76" s="142"/>
    </row>
    <row r="77" s="36" customFormat="true" ht="109.95" customHeight="true" spans="1:20">
      <c r="A77" s="56"/>
      <c r="B77" s="57"/>
      <c r="C77" s="58"/>
      <c r="D77" s="55" t="s">
        <v>200</v>
      </c>
      <c r="E77" s="82" t="s">
        <v>3119</v>
      </c>
      <c r="F77" s="80"/>
      <c r="G77" s="80"/>
      <c r="H77" s="83" t="s">
        <v>3120</v>
      </c>
      <c r="I77" s="114" t="s">
        <v>3101</v>
      </c>
      <c r="J77" s="115" t="s">
        <v>3102</v>
      </c>
      <c r="K77" s="116">
        <v>10000</v>
      </c>
      <c r="L77" s="116">
        <v>10000</v>
      </c>
      <c r="M77" s="116"/>
      <c r="N77" s="139"/>
      <c r="O77" s="98"/>
      <c r="P77" s="98"/>
      <c r="Q77" s="38"/>
      <c r="T77" s="142"/>
    </row>
    <row r="78" s="38" customFormat="true" ht="109.95" customHeight="true" spans="1:20">
      <c r="A78" s="56"/>
      <c r="B78" s="57"/>
      <c r="C78" s="58"/>
      <c r="D78" s="55" t="s">
        <v>200</v>
      </c>
      <c r="E78" s="82" t="s">
        <v>3121</v>
      </c>
      <c r="F78" s="80"/>
      <c r="G78" s="80"/>
      <c r="H78" s="83" t="s">
        <v>3122</v>
      </c>
      <c r="I78" s="114" t="s">
        <v>3101</v>
      </c>
      <c r="J78" s="115" t="s">
        <v>3102</v>
      </c>
      <c r="K78" s="116">
        <v>41145</v>
      </c>
      <c r="L78" s="116">
        <v>41145</v>
      </c>
      <c r="M78" s="116"/>
      <c r="N78" s="139"/>
      <c r="O78" s="98"/>
      <c r="P78" s="98"/>
      <c r="Q78" s="146"/>
      <c r="T78" s="147"/>
    </row>
    <row r="79" s="36" customFormat="true" ht="109.95" customHeight="true" spans="1:20">
      <c r="A79" s="56"/>
      <c r="B79" s="57"/>
      <c r="C79" s="58"/>
      <c r="D79" s="55" t="s">
        <v>200</v>
      </c>
      <c r="E79" s="77"/>
      <c r="F79" s="80"/>
      <c r="G79" s="80"/>
      <c r="H79" s="83" t="s">
        <v>3123</v>
      </c>
      <c r="I79" s="114" t="s">
        <v>3101</v>
      </c>
      <c r="J79" s="115" t="s">
        <v>3102</v>
      </c>
      <c r="K79" s="116">
        <v>14345.48</v>
      </c>
      <c r="L79" s="116">
        <v>14345.48</v>
      </c>
      <c r="M79" s="116"/>
      <c r="N79" s="139"/>
      <c r="O79" s="98"/>
      <c r="P79" s="98"/>
      <c r="Q79" s="38"/>
      <c r="T79" s="142"/>
    </row>
    <row r="80" s="36" customFormat="true" ht="109.95" customHeight="true" spans="1:20">
      <c r="A80" s="56"/>
      <c r="B80" s="57"/>
      <c r="C80" s="58"/>
      <c r="D80" s="55" t="s">
        <v>200</v>
      </c>
      <c r="E80" s="77"/>
      <c r="F80" s="80"/>
      <c r="G80" s="80"/>
      <c r="H80" s="83" t="s">
        <v>3124</v>
      </c>
      <c r="I80" s="114" t="s">
        <v>3101</v>
      </c>
      <c r="J80" s="115" t="s">
        <v>3102</v>
      </c>
      <c r="K80" s="116">
        <v>3060</v>
      </c>
      <c r="L80" s="116">
        <v>3060</v>
      </c>
      <c r="M80" s="116"/>
      <c r="N80" s="139"/>
      <c r="O80" s="98"/>
      <c r="P80" s="98"/>
      <c r="Q80" s="38"/>
      <c r="T80" s="142"/>
    </row>
    <row r="81" s="36" customFormat="true" ht="109.95" customHeight="true" spans="1:20">
      <c r="A81" s="56"/>
      <c r="B81" s="57"/>
      <c r="C81" s="58"/>
      <c r="D81" s="55" t="s">
        <v>200</v>
      </c>
      <c r="E81" s="77"/>
      <c r="F81" s="80"/>
      <c r="G81" s="80"/>
      <c r="H81" s="83" t="s">
        <v>3125</v>
      </c>
      <c r="I81" s="114" t="s">
        <v>3101</v>
      </c>
      <c r="J81" s="115" t="s">
        <v>3102</v>
      </c>
      <c r="K81" s="116">
        <v>2500</v>
      </c>
      <c r="L81" s="116">
        <v>2500</v>
      </c>
      <c r="M81" s="116"/>
      <c r="N81" s="139"/>
      <c r="O81" s="98"/>
      <c r="P81" s="98"/>
      <c r="Q81" s="38"/>
      <c r="T81" s="142"/>
    </row>
    <row r="82" s="36" customFormat="true" ht="109.95" customHeight="true" spans="1:20">
      <c r="A82" s="56"/>
      <c r="B82" s="57"/>
      <c r="C82" s="58"/>
      <c r="D82" s="55" t="s">
        <v>200</v>
      </c>
      <c r="E82" s="77"/>
      <c r="F82" s="80"/>
      <c r="G82" s="80"/>
      <c r="H82" s="83" t="s">
        <v>3126</v>
      </c>
      <c r="I82" s="114" t="s">
        <v>3101</v>
      </c>
      <c r="J82" s="115" t="s">
        <v>3102</v>
      </c>
      <c r="K82" s="116">
        <v>7700</v>
      </c>
      <c r="L82" s="116">
        <v>7700</v>
      </c>
      <c r="M82" s="116"/>
      <c r="N82" s="139"/>
      <c r="O82" s="98"/>
      <c r="P82" s="98"/>
      <c r="Q82" s="38"/>
      <c r="T82" s="142"/>
    </row>
    <row r="83" s="36" customFormat="true" ht="109.95" customHeight="true" spans="1:20">
      <c r="A83" s="56"/>
      <c r="B83" s="57"/>
      <c r="C83" s="58"/>
      <c r="D83" s="55" t="s">
        <v>200</v>
      </c>
      <c r="E83" s="82" t="s">
        <v>3127</v>
      </c>
      <c r="F83" s="80"/>
      <c r="G83" s="80"/>
      <c r="H83" s="83" t="s">
        <v>3128</v>
      </c>
      <c r="I83" s="114" t="s">
        <v>3101</v>
      </c>
      <c r="J83" s="115" t="s">
        <v>3102</v>
      </c>
      <c r="K83" s="116">
        <v>18000</v>
      </c>
      <c r="L83" s="116"/>
      <c r="M83" s="116"/>
      <c r="N83" s="139">
        <v>18000</v>
      </c>
      <c r="O83" s="98"/>
      <c r="P83" s="98"/>
      <c r="Q83" s="38"/>
      <c r="T83" s="142"/>
    </row>
    <row r="84" s="36" customFormat="true" ht="109.95" customHeight="true" spans="1:20">
      <c r="A84" s="56"/>
      <c r="B84" s="57"/>
      <c r="C84" s="58"/>
      <c r="D84" s="55" t="s">
        <v>200</v>
      </c>
      <c r="E84" s="77"/>
      <c r="F84" s="80"/>
      <c r="G84" s="80"/>
      <c r="H84" s="83" t="s">
        <v>3129</v>
      </c>
      <c r="I84" s="114" t="s">
        <v>3101</v>
      </c>
      <c r="J84" s="115" t="s">
        <v>3102</v>
      </c>
      <c r="K84" s="116">
        <v>15000</v>
      </c>
      <c r="L84" s="116"/>
      <c r="M84" s="116"/>
      <c r="N84" s="139">
        <v>15000</v>
      </c>
      <c r="O84" s="98"/>
      <c r="P84" s="98"/>
      <c r="Q84" s="38"/>
      <c r="T84" s="142"/>
    </row>
    <row r="85" s="36" customFormat="true" ht="109.95" customHeight="true" spans="1:20">
      <c r="A85" s="56"/>
      <c r="B85" s="57"/>
      <c r="C85" s="58"/>
      <c r="D85" s="55" t="s">
        <v>200</v>
      </c>
      <c r="E85" s="77"/>
      <c r="F85" s="80"/>
      <c r="G85" s="81" t="s">
        <v>3130</v>
      </c>
      <c r="H85" s="79"/>
      <c r="I85" s="111"/>
      <c r="J85" s="154"/>
      <c r="K85" s="113">
        <v>40863.6</v>
      </c>
      <c r="L85" s="113">
        <v>40863.6</v>
      </c>
      <c r="M85" s="113"/>
      <c r="N85" s="138"/>
      <c r="O85" s="134"/>
      <c r="P85" s="134"/>
      <c r="Q85" s="38"/>
      <c r="T85" s="142"/>
    </row>
    <row r="86" s="36" customFormat="true" ht="109.95" customHeight="true" spans="1:20">
      <c r="A86" s="56"/>
      <c r="B86" s="57"/>
      <c r="C86" s="58"/>
      <c r="D86" s="55" t="s">
        <v>200</v>
      </c>
      <c r="E86" s="77"/>
      <c r="F86" s="80"/>
      <c r="G86" s="80"/>
      <c r="H86" s="83" t="s">
        <v>3131</v>
      </c>
      <c r="I86" s="114" t="s">
        <v>3132</v>
      </c>
      <c r="J86" s="115" t="s">
        <v>3102</v>
      </c>
      <c r="K86" s="116">
        <v>35763.6</v>
      </c>
      <c r="L86" s="116">
        <v>35763.6</v>
      </c>
      <c r="M86" s="116"/>
      <c r="N86" s="139"/>
      <c r="O86" s="98"/>
      <c r="P86" s="98"/>
      <c r="Q86" s="38"/>
      <c r="T86" s="142"/>
    </row>
    <row r="87" s="36" customFormat="true" ht="109.95" customHeight="true" spans="1:20">
      <c r="A87" s="56"/>
      <c r="B87" s="57"/>
      <c r="C87" s="58"/>
      <c r="D87" s="55" t="s">
        <v>200</v>
      </c>
      <c r="E87" s="77"/>
      <c r="F87" s="80"/>
      <c r="G87" s="80"/>
      <c r="H87" s="83" t="s">
        <v>3133</v>
      </c>
      <c r="I87" s="114" t="s">
        <v>3134</v>
      </c>
      <c r="J87" s="115" t="s">
        <v>3135</v>
      </c>
      <c r="K87" s="116">
        <v>3000</v>
      </c>
      <c r="L87" s="116">
        <v>3000</v>
      </c>
      <c r="M87" s="116"/>
      <c r="N87" s="162"/>
      <c r="O87" s="163"/>
      <c r="P87" s="163"/>
      <c r="Q87" s="38"/>
      <c r="T87" s="142"/>
    </row>
    <row r="88" s="36" customFormat="true" ht="109.95" customHeight="true" spans="1:20">
      <c r="A88" s="56"/>
      <c r="B88" s="57"/>
      <c r="C88" s="58"/>
      <c r="D88" s="55" t="s">
        <v>200</v>
      </c>
      <c r="E88" s="77"/>
      <c r="F88" s="86"/>
      <c r="G88" s="86"/>
      <c r="H88" s="149" t="s">
        <v>3136</v>
      </c>
      <c r="I88" s="117" t="s">
        <v>3137</v>
      </c>
      <c r="J88" s="115" t="s">
        <v>3026</v>
      </c>
      <c r="K88" s="119">
        <v>2100</v>
      </c>
      <c r="L88" s="119">
        <v>2100</v>
      </c>
      <c r="M88" s="119"/>
      <c r="N88" s="140"/>
      <c r="O88" s="98"/>
      <c r="P88" s="98"/>
      <c r="Q88" s="38"/>
      <c r="T88" s="142"/>
    </row>
    <row r="89" s="36" customFormat="true" ht="109.95" customHeight="true" spans="1:20">
      <c r="A89" s="56"/>
      <c r="B89" s="57"/>
      <c r="C89" s="58"/>
      <c r="D89" s="55" t="s">
        <v>200</v>
      </c>
      <c r="E89" s="77"/>
      <c r="F89" s="80"/>
      <c r="G89" s="78" t="s">
        <v>3138</v>
      </c>
      <c r="H89" s="79"/>
      <c r="I89" s="111"/>
      <c r="J89" s="154"/>
      <c r="K89" s="113">
        <v>216759.21</v>
      </c>
      <c r="L89" s="113">
        <v>157668.21</v>
      </c>
      <c r="M89" s="113">
        <v>12113</v>
      </c>
      <c r="N89" s="137">
        <v>46978</v>
      </c>
      <c r="O89" s="134"/>
      <c r="P89" s="134"/>
      <c r="Q89" s="169"/>
      <c r="R89" s="144"/>
      <c r="S89" s="144"/>
      <c r="T89" s="142"/>
    </row>
    <row r="90" s="36" customFormat="true" ht="223.05" customHeight="true" spans="1:20">
      <c r="A90" s="56"/>
      <c r="B90" s="57"/>
      <c r="C90" s="58"/>
      <c r="D90" s="55" t="s">
        <v>200</v>
      </c>
      <c r="E90" s="82" t="s">
        <v>3139</v>
      </c>
      <c r="F90" s="80"/>
      <c r="G90" s="78"/>
      <c r="H90" s="83" t="s">
        <v>3140</v>
      </c>
      <c r="I90" s="155" t="s">
        <v>3141</v>
      </c>
      <c r="J90" s="112"/>
      <c r="K90" s="116">
        <v>125235.98</v>
      </c>
      <c r="L90" s="116">
        <v>125235.98</v>
      </c>
      <c r="M90" s="116"/>
      <c r="N90" s="138"/>
      <c r="O90" s="134"/>
      <c r="P90" s="134"/>
      <c r="Q90" s="169"/>
      <c r="R90" s="144"/>
      <c r="S90" s="144"/>
      <c r="T90" s="142"/>
    </row>
    <row r="91" s="36" customFormat="true" ht="223.05" customHeight="true" spans="1:20">
      <c r="A91" s="56"/>
      <c r="B91" s="57"/>
      <c r="C91" s="58"/>
      <c r="D91" s="55" t="s">
        <v>200</v>
      </c>
      <c r="E91" s="82" t="s">
        <v>3139</v>
      </c>
      <c r="F91" s="80"/>
      <c r="G91" s="80"/>
      <c r="H91" s="84" t="s">
        <v>3142</v>
      </c>
      <c r="I91" s="115" t="s">
        <v>3143</v>
      </c>
      <c r="J91" s="115"/>
      <c r="K91" s="116">
        <v>11919.26</v>
      </c>
      <c r="L91" s="116">
        <v>11919.26</v>
      </c>
      <c r="M91" s="116"/>
      <c r="N91" s="139"/>
      <c r="O91" s="98"/>
      <c r="P91" s="98"/>
      <c r="Q91" s="38"/>
      <c r="T91" s="142"/>
    </row>
    <row r="92" s="36" customFormat="true" ht="144" customHeight="true" spans="1:20">
      <c r="A92" s="56"/>
      <c r="B92" s="57">
        <v>18000</v>
      </c>
      <c r="C92" s="58"/>
      <c r="D92" s="55" t="s">
        <v>200</v>
      </c>
      <c r="E92" s="82" t="s">
        <v>3144</v>
      </c>
      <c r="F92" s="80"/>
      <c r="G92" s="80"/>
      <c r="H92" s="84" t="s">
        <v>3145</v>
      </c>
      <c r="I92" s="114" t="s">
        <v>3146</v>
      </c>
      <c r="J92" s="115"/>
      <c r="K92" s="116">
        <v>19061.17</v>
      </c>
      <c r="L92" s="116">
        <v>1061.17</v>
      </c>
      <c r="M92" s="116"/>
      <c r="N92" s="139">
        <v>18000</v>
      </c>
      <c r="O92" s="98"/>
      <c r="P92" s="98"/>
      <c r="Q92" s="38"/>
      <c r="T92" s="142"/>
    </row>
    <row r="93" s="36" customFormat="true" ht="109.95" customHeight="true" spans="1:20">
      <c r="A93" s="56"/>
      <c r="B93" s="57"/>
      <c r="C93" s="58"/>
      <c r="D93" s="55" t="s">
        <v>200</v>
      </c>
      <c r="E93" s="82"/>
      <c r="F93" s="80"/>
      <c r="G93" s="80"/>
      <c r="H93" s="84" t="s">
        <v>3147</v>
      </c>
      <c r="I93" s="114" t="s">
        <v>3085</v>
      </c>
      <c r="J93" s="115" t="s">
        <v>3086</v>
      </c>
      <c r="K93" s="116">
        <v>134.2</v>
      </c>
      <c r="L93" s="116">
        <v>134.2</v>
      </c>
      <c r="M93" s="116"/>
      <c r="N93" s="139"/>
      <c r="O93" s="98"/>
      <c r="P93" s="98"/>
      <c r="Q93" s="38"/>
      <c r="T93" s="142"/>
    </row>
    <row r="94" s="36" customFormat="true" ht="109.95" customHeight="true" spans="1:20">
      <c r="A94" s="56"/>
      <c r="B94" s="57"/>
      <c r="C94" s="58"/>
      <c r="D94" s="55" t="s">
        <v>200</v>
      </c>
      <c r="E94" s="82"/>
      <c r="F94" s="80"/>
      <c r="G94" s="80"/>
      <c r="H94" s="84" t="s">
        <v>3148</v>
      </c>
      <c r="I94" s="114" t="s">
        <v>3149</v>
      </c>
      <c r="J94" s="115" t="s">
        <v>3150</v>
      </c>
      <c r="K94" s="116">
        <v>3470</v>
      </c>
      <c r="L94" s="116">
        <v>3470</v>
      </c>
      <c r="M94" s="116"/>
      <c r="N94" s="139"/>
      <c r="O94" s="98"/>
      <c r="P94" s="98"/>
      <c r="Q94" s="38"/>
      <c r="T94" s="142"/>
    </row>
    <row r="95" s="36" customFormat="true" ht="109.95" customHeight="true" spans="1:20">
      <c r="A95" s="56"/>
      <c r="B95" s="57"/>
      <c r="C95" s="58"/>
      <c r="D95" s="55" t="s">
        <v>200</v>
      </c>
      <c r="E95" s="82" t="s">
        <v>3151</v>
      </c>
      <c r="F95" s="80"/>
      <c r="G95" s="80"/>
      <c r="H95" s="83" t="s">
        <v>3152</v>
      </c>
      <c r="I95" s="114" t="s">
        <v>3042</v>
      </c>
      <c r="J95" s="115" t="s">
        <v>3043</v>
      </c>
      <c r="K95" s="116">
        <v>847.6</v>
      </c>
      <c r="L95" s="116">
        <v>847.6</v>
      </c>
      <c r="M95" s="116"/>
      <c r="N95" s="139"/>
      <c r="O95" s="98"/>
      <c r="P95" s="98"/>
      <c r="Q95" s="38"/>
      <c r="T95" s="142"/>
    </row>
    <row r="96" s="36" customFormat="true" ht="109.95" hidden="true" customHeight="true" spans="1:20">
      <c r="A96" s="59"/>
      <c r="B96" s="60"/>
      <c r="C96" s="148" t="s">
        <v>3010</v>
      </c>
      <c r="D96" s="62"/>
      <c r="E96" s="90"/>
      <c r="F96" s="91"/>
      <c r="G96" s="91"/>
      <c r="H96" s="151" t="s">
        <v>3153</v>
      </c>
      <c r="I96" s="115" t="s">
        <v>3154</v>
      </c>
      <c r="J96" s="115" t="s">
        <v>3026</v>
      </c>
      <c r="K96" s="123">
        <v>15000</v>
      </c>
      <c r="L96" s="123">
        <v>15000</v>
      </c>
      <c r="M96" s="123"/>
      <c r="N96" s="46"/>
      <c r="O96" s="46"/>
      <c r="P96" s="46"/>
      <c r="Q96" s="170" t="s">
        <v>3155</v>
      </c>
      <c r="T96" s="142"/>
    </row>
    <row r="97" s="36" customFormat="true" ht="109.95" customHeight="true" spans="1:20">
      <c r="A97" s="56"/>
      <c r="B97" s="57"/>
      <c r="C97" s="58"/>
      <c r="D97" s="55" t="s">
        <v>200</v>
      </c>
      <c r="E97" s="77"/>
      <c r="F97" s="80"/>
      <c r="G97" s="80"/>
      <c r="H97" s="84" t="s">
        <v>3156</v>
      </c>
      <c r="I97" s="114" t="s">
        <v>3021</v>
      </c>
      <c r="J97" s="115" t="s">
        <v>3022</v>
      </c>
      <c r="K97" s="116">
        <v>3440</v>
      </c>
      <c r="L97" s="116"/>
      <c r="M97" s="116">
        <v>2760</v>
      </c>
      <c r="N97" s="139">
        <v>680</v>
      </c>
      <c r="O97" s="98"/>
      <c r="P97" s="98"/>
      <c r="Q97" s="38"/>
      <c r="T97" s="142"/>
    </row>
    <row r="98" s="36" customFormat="true" ht="109.95" customHeight="true" spans="1:20">
      <c r="A98" s="56"/>
      <c r="B98" s="57"/>
      <c r="C98" s="58"/>
      <c r="D98" s="55" t="s">
        <v>200</v>
      </c>
      <c r="E98" s="82" t="s">
        <v>3157</v>
      </c>
      <c r="F98" s="80"/>
      <c r="G98" s="80"/>
      <c r="H98" s="84" t="s">
        <v>3158</v>
      </c>
      <c r="I98" s="114" t="s">
        <v>3021</v>
      </c>
      <c r="J98" s="115" t="s">
        <v>3022</v>
      </c>
      <c r="K98" s="116">
        <v>37651</v>
      </c>
      <c r="L98" s="116"/>
      <c r="M98" s="116">
        <v>9353</v>
      </c>
      <c r="N98" s="139">
        <v>28298</v>
      </c>
      <c r="O98" s="98"/>
      <c r="P98" s="98"/>
      <c r="Q98" s="38"/>
      <c r="T98" s="142"/>
    </row>
    <row r="99" s="36" customFormat="true" ht="109.95" customHeight="true" spans="1:20">
      <c r="A99" s="56"/>
      <c r="B99" s="57"/>
      <c r="C99" s="58"/>
      <c r="D99" s="55" t="s">
        <v>200</v>
      </c>
      <c r="E99" s="77"/>
      <c r="F99" s="81" t="s">
        <v>3159</v>
      </c>
      <c r="G99" s="85"/>
      <c r="H99" s="79"/>
      <c r="I99" s="111"/>
      <c r="J99" s="112"/>
      <c r="K99" s="113">
        <f>L99+M99+N99</f>
        <v>3099469.15</v>
      </c>
      <c r="L99" s="113">
        <f>L100+L102+L114+L116-A111</f>
        <v>476056</v>
      </c>
      <c r="M99" s="113"/>
      <c r="N99" s="137">
        <f>N100+N102+N114+N116</f>
        <v>2623413.15</v>
      </c>
      <c r="O99" s="134"/>
      <c r="P99" s="134">
        <v>20600</v>
      </c>
      <c r="Q99" s="38"/>
      <c r="T99" s="142"/>
    </row>
    <row r="100" s="36" customFormat="true" ht="109.95" customHeight="true" spans="1:20">
      <c r="A100" s="56"/>
      <c r="B100" s="57"/>
      <c r="C100" s="58"/>
      <c r="D100" s="55" t="s">
        <v>200</v>
      </c>
      <c r="E100" s="82" t="s">
        <v>3160</v>
      </c>
      <c r="F100" s="80"/>
      <c r="G100" s="152" t="s">
        <v>3161</v>
      </c>
      <c r="H100" s="79"/>
      <c r="I100" s="111"/>
      <c r="J100" s="112"/>
      <c r="K100" s="113">
        <v>2600413.15</v>
      </c>
      <c r="L100" s="113"/>
      <c r="M100" s="113"/>
      <c r="N100" s="138">
        <v>2600413.15</v>
      </c>
      <c r="O100" s="134"/>
      <c r="P100" s="134"/>
      <c r="Q100" s="38"/>
      <c r="T100" s="142"/>
    </row>
    <row r="101" s="36" customFormat="true" ht="337.05" customHeight="true" spans="1:20">
      <c r="A101" s="56"/>
      <c r="B101" s="57"/>
      <c r="C101" s="58"/>
      <c r="D101" s="55" t="s">
        <v>200</v>
      </c>
      <c r="E101" s="82" t="s">
        <v>3162</v>
      </c>
      <c r="F101" s="80"/>
      <c r="G101" s="80"/>
      <c r="H101" s="83" t="s">
        <v>3163</v>
      </c>
      <c r="I101" s="115" t="s">
        <v>3164</v>
      </c>
      <c r="J101" s="118" t="s">
        <v>3135</v>
      </c>
      <c r="K101" s="116">
        <v>2600413.15</v>
      </c>
      <c r="L101" s="156"/>
      <c r="M101" s="156"/>
      <c r="N101" s="164">
        <v>2600413.15</v>
      </c>
      <c r="O101" s="165"/>
      <c r="P101" s="165"/>
      <c r="Q101" s="146" t="s">
        <v>3165</v>
      </c>
      <c r="T101" s="142"/>
    </row>
    <row r="102" s="36" customFormat="true" ht="109.95" customHeight="true" spans="1:20">
      <c r="A102" s="56"/>
      <c r="B102" s="57"/>
      <c r="C102" s="58"/>
      <c r="D102" s="55" t="s">
        <v>200</v>
      </c>
      <c r="E102" s="77"/>
      <c r="F102" s="80"/>
      <c r="G102" s="152" t="s">
        <v>3166</v>
      </c>
      <c r="H102" s="79"/>
      <c r="I102" s="111"/>
      <c r="J102" s="112"/>
      <c r="K102" s="113">
        <v>397000</v>
      </c>
      <c r="L102" s="113">
        <v>374000</v>
      </c>
      <c r="M102" s="113"/>
      <c r="N102" s="137">
        <v>23000</v>
      </c>
      <c r="O102" s="134"/>
      <c r="P102" s="134"/>
      <c r="Q102" s="38"/>
      <c r="T102" s="142"/>
    </row>
    <row r="103" s="36" customFormat="true" ht="324" customHeight="true" spans="1:20">
      <c r="A103" s="56"/>
      <c r="B103" s="57"/>
      <c r="C103" s="58"/>
      <c r="D103" s="55" t="s">
        <v>200</v>
      </c>
      <c r="E103" s="77"/>
      <c r="F103" s="153" t="s">
        <v>3167</v>
      </c>
      <c r="G103" s="125"/>
      <c r="H103" s="125"/>
      <c r="I103" s="125"/>
      <c r="J103" s="125"/>
      <c r="K103" s="157"/>
      <c r="L103" s="125"/>
      <c r="M103" s="125"/>
      <c r="N103" s="125"/>
      <c r="O103" s="96"/>
      <c r="P103" s="96"/>
      <c r="Q103" s="38"/>
      <c r="T103" s="142"/>
    </row>
    <row r="104" s="36" customFormat="true" ht="109.95" customHeight="true" spans="1:20">
      <c r="A104" s="56"/>
      <c r="B104" s="57"/>
      <c r="C104" s="58"/>
      <c r="D104" s="55" t="s">
        <v>200</v>
      </c>
      <c r="E104" s="77"/>
      <c r="F104" s="80"/>
      <c r="G104" s="80"/>
      <c r="H104" s="83" t="s">
        <v>3168</v>
      </c>
      <c r="I104" s="114" t="s">
        <v>3169</v>
      </c>
      <c r="J104" s="115" t="s">
        <v>3135</v>
      </c>
      <c r="K104" s="116">
        <v>12800</v>
      </c>
      <c r="L104" s="116">
        <v>12800</v>
      </c>
      <c r="M104" s="116"/>
      <c r="N104" s="139"/>
      <c r="O104" s="98"/>
      <c r="P104" s="98"/>
      <c r="Q104" s="38"/>
      <c r="T104" s="142"/>
    </row>
    <row r="105" s="36" customFormat="true" ht="109.95" customHeight="true" spans="1:20">
      <c r="A105" s="56"/>
      <c r="B105" s="57"/>
      <c r="C105" s="58"/>
      <c r="D105" s="55" t="s">
        <v>200</v>
      </c>
      <c r="E105" s="77"/>
      <c r="F105" s="80"/>
      <c r="G105" s="80"/>
      <c r="H105" s="83" t="s">
        <v>3170</v>
      </c>
      <c r="I105" s="114" t="s">
        <v>3169</v>
      </c>
      <c r="J105" s="115" t="s">
        <v>3135</v>
      </c>
      <c r="K105" s="116">
        <v>12000</v>
      </c>
      <c r="L105" s="116">
        <v>12000</v>
      </c>
      <c r="M105" s="116"/>
      <c r="N105" s="139"/>
      <c r="O105" s="98"/>
      <c r="P105" s="98"/>
      <c r="Q105" s="38"/>
      <c r="T105" s="142"/>
    </row>
    <row r="106" s="36" customFormat="true" ht="109.95" customHeight="true" spans="1:20">
      <c r="A106" s="56"/>
      <c r="B106" s="57"/>
      <c r="C106" s="58"/>
      <c r="D106" s="55" t="s">
        <v>200</v>
      </c>
      <c r="E106" s="77"/>
      <c r="F106" s="80"/>
      <c r="G106" s="80"/>
      <c r="H106" s="83" t="s">
        <v>3171</v>
      </c>
      <c r="I106" s="114" t="s">
        <v>3169</v>
      </c>
      <c r="J106" s="115" t="s">
        <v>3135</v>
      </c>
      <c r="K106" s="116">
        <f>15921+4779</f>
        <v>20700</v>
      </c>
      <c r="L106" s="116">
        <f>15921+4779</f>
        <v>20700</v>
      </c>
      <c r="M106" s="116"/>
      <c r="N106" s="139"/>
      <c r="O106" s="98"/>
      <c r="P106" s="98"/>
      <c r="Q106" s="38">
        <f>4779</f>
        <v>4779</v>
      </c>
      <c r="T106" s="142"/>
    </row>
    <row r="107" s="36" customFormat="true" ht="109.95" customHeight="true" spans="1:20">
      <c r="A107" s="56"/>
      <c r="B107" s="57"/>
      <c r="C107" s="58"/>
      <c r="D107" s="55" t="s">
        <v>200</v>
      </c>
      <c r="E107" s="77"/>
      <c r="F107" s="80"/>
      <c r="G107" s="80"/>
      <c r="H107" s="83" t="s">
        <v>3172</v>
      </c>
      <c r="I107" s="114" t="s">
        <v>3173</v>
      </c>
      <c r="J107" s="115" t="s">
        <v>3135</v>
      </c>
      <c r="K107" s="116">
        <v>250000</v>
      </c>
      <c r="L107" s="116">
        <v>250000</v>
      </c>
      <c r="M107" s="116"/>
      <c r="N107" s="139"/>
      <c r="O107" s="98"/>
      <c r="P107" s="98"/>
      <c r="Q107" s="38"/>
      <c r="T107" s="142"/>
    </row>
    <row r="108" s="36" customFormat="true" ht="109.95" customHeight="true" spans="1:20">
      <c r="A108" s="56"/>
      <c r="B108" s="57"/>
      <c r="C108" s="58"/>
      <c r="D108" s="55" t="s">
        <v>200</v>
      </c>
      <c r="E108" s="77"/>
      <c r="F108" s="80"/>
      <c r="G108" s="80"/>
      <c r="H108" s="83" t="s">
        <v>3174</v>
      </c>
      <c r="I108" s="114" t="s">
        <v>3169</v>
      </c>
      <c r="J108" s="115" t="s">
        <v>3135</v>
      </c>
      <c r="K108" s="116">
        <v>22500</v>
      </c>
      <c r="L108" s="116">
        <v>22500</v>
      </c>
      <c r="M108" s="116"/>
      <c r="N108" s="139"/>
      <c r="O108" s="98"/>
      <c r="P108" s="98"/>
      <c r="Q108" s="38">
        <v>900</v>
      </c>
      <c r="T108" s="142"/>
    </row>
    <row r="109" s="36" customFormat="true" ht="109.95" customHeight="true" spans="1:20">
      <c r="A109" s="56"/>
      <c r="B109" s="57"/>
      <c r="C109" s="58"/>
      <c r="D109" s="55" t="s">
        <v>200</v>
      </c>
      <c r="E109" s="77"/>
      <c r="F109" s="80"/>
      <c r="G109" s="80"/>
      <c r="H109" s="84" t="s">
        <v>3175</v>
      </c>
      <c r="I109" s="114" t="s">
        <v>3101</v>
      </c>
      <c r="J109" s="115" t="s">
        <v>3102</v>
      </c>
      <c r="K109" s="116">
        <v>3000</v>
      </c>
      <c r="L109" s="116">
        <v>3000</v>
      </c>
      <c r="M109" s="116"/>
      <c r="N109" s="139"/>
      <c r="O109" s="98"/>
      <c r="P109" s="98"/>
      <c r="Q109" s="38"/>
      <c r="T109" s="142"/>
    </row>
    <row r="110" s="36" customFormat="true" ht="109.95" customHeight="true" spans="1:20">
      <c r="A110" s="56"/>
      <c r="B110" s="57"/>
      <c r="C110" s="58"/>
      <c r="D110" s="55" t="s">
        <v>200</v>
      </c>
      <c r="E110" s="77"/>
      <c r="F110" s="80"/>
      <c r="G110" s="80"/>
      <c r="H110" s="84" t="s">
        <v>3176</v>
      </c>
      <c r="I110" s="114" t="s">
        <v>3101</v>
      </c>
      <c r="J110" s="115" t="s">
        <v>3102</v>
      </c>
      <c r="K110" s="116">
        <v>17000</v>
      </c>
      <c r="L110" s="116"/>
      <c r="M110" s="116"/>
      <c r="N110" s="139">
        <v>17000</v>
      </c>
      <c r="O110" s="98"/>
      <c r="P110" s="98"/>
      <c r="Q110" s="38"/>
      <c r="T110" s="142"/>
    </row>
    <row r="111" s="36" customFormat="true" ht="109.95" customHeight="true" spans="1:20">
      <c r="A111" s="56">
        <v>50000</v>
      </c>
      <c r="B111" s="57"/>
      <c r="C111" s="58"/>
      <c r="D111" s="55" t="s">
        <v>200</v>
      </c>
      <c r="E111" s="82" t="s">
        <v>3177</v>
      </c>
      <c r="F111" s="80"/>
      <c r="G111" s="80"/>
      <c r="H111" s="83" t="s">
        <v>3178</v>
      </c>
      <c r="I111" s="114" t="s">
        <v>3031</v>
      </c>
      <c r="J111" s="115" t="s">
        <v>3043</v>
      </c>
      <c r="K111" s="116">
        <v>50000</v>
      </c>
      <c r="L111" s="116">
        <v>50000</v>
      </c>
      <c r="M111" s="116"/>
      <c r="N111" s="139"/>
      <c r="O111" s="98"/>
      <c r="P111" s="98"/>
      <c r="Q111" s="38"/>
      <c r="T111" s="142"/>
    </row>
    <row r="112" s="36" customFormat="true" ht="109.95" customHeight="true" spans="1:20">
      <c r="A112" s="56"/>
      <c r="B112" s="57"/>
      <c r="C112" s="58"/>
      <c r="D112" s="55" t="s">
        <v>200</v>
      </c>
      <c r="E112" s="82" t="s">
        <v>3179</v>
      </c>
      <c r="F112" s="80"/>
      <c r="G112" s="80"/>
      <c r="H112" s="83" t="s">
        <v>3180</v>
      </c>
      <c r="I112" s="114" t="s">
        <v>3031</v>
      </c>
      <c r="J112" s="118" t="s">
        <v>3043</v>
      </c>
      <c r="K112" s="116">
        <v>6000</v>
      </c>
      <c r="L112" s="116"/>
      <c r="M112" s="116"/>
      <c r="N112" s="139">
        <v>6000</v>
      </c>
      <c r="O112" s="98"/>
      <c r="P112" s="98"/>
      <c r="Q112" s="146" t="s">
        <v>3181</v>
      </c>
      <c r="T112" s="142"/>
    </row>
    <row r="113" s="36" customFormat="true" ht="109.95" customHeight="true" spans="1:20">
      <c r="A113" s="56"/>
      <c r="B113" s="57"/>
      <c r="C113" s="58"/>
      <c r="D113" s="55" t="s">
        <v>200</v>
      </c>
      <c r="E113" s="77"/>
      <c r="F113" s="80"/>
      <c r="G113" s="80"/>
      <c r="H113" s="83" t="s">
        <v>3182</v>
      </c>
      <c r="I113" s="114" t="s">
        <v>3134</v>
      </c>
      <c r="J113" s="115" t="s">
        <v>3135</v>
      </c>
      <c r="K113" s="116">
        <v>3000</v>
      </c>
      <c r="L113" s="116">
        <v>3000</v>
      </c>
      <c r="M113" s="116"/>
      <c r="N113" s="162"/>
      <c r="O113" s="163"/>
      <c r="P113" s="163"/>
      <c r="Q113" s="38"/>
      <c r="T113" s="142"/>
    </row>
    <row r="114" s="36" customFormat="true" ht="109.95" customHeight="true" spans="1:20">
      <c r="A114" s="56"/>
      <c r="B114" s="57"/>
      <c r="C114" s="58"/>
      <c r="D114" s="55" t="s">
        <v>200</v>
      </c>
      <c r="E114" s="77"/>
      <c r="F114" s="80"/>
      <c r="G114" s="152" t="s">
        <v>3183</v>
      </c>
      <c r="H114" s="79"/>
      <c r="I114" s="158"/>
      <c r="J114" s="159"/>
      <c r="K114" s="113">
        <v>60483</v>
      </c>
      <c r="L114" s="113">
        <v>60483</v>
      </c>
      <c r="M114" s="113"/>
      <c r="N114" s="138"/>
      <c r="O114" s="134"/>
      <c r="P114" s="134"/>
      <c r="Q114" s="38"/>
      <c r="T114" s="142"/>
    </row>
    <row r="115" s="36" customFormat="true" ht="109.95" customHeight="true" spans="1:20">
      <c r="A115" s="56"/>
      <c r="B115" s="57"/>
      <c r="C115" s="58"/>
      <c r="D115" s="55" t="s">
        <v>200</v>
      </c>
      <c r="E115" s="82" t="s">
        <v>3184</v>
      </c>
      <c r="F115" s="80"/>
      <c r="G115" s="80"/>
      <c r="H115" s="84" t="s">
        <v>3185</v>
      </c>
      <c r="I115" s="114" t="s">
        <v>3186</v>
      </c>
      <c r="J115" s="122" t="s">
        <v>3187</v>
      </c>
      <c r="K115" s="116">
        <v>60483</v>
      </c>
      <c r="L115" s="156">
        <v>60483</v>
      </c>
      <c r="M115" s="166"/>
      <c r="N115" s="162"/>
      <c r="O115" s="163"/>
      <c r="P115" s="163"/>
      <c r="Q115" s="38"/>
      <c r="T115" s="142"/>
    </row>
    <row r="116" s="36" customFormat="true" ht="109.95" customHeight="true" spans="1:20">
      <c r="A116" s="56"/>
      <c r="B116" s="57"/>
      <c r="C116" s="58"/>
      <c r="D116" s="55" t="s">
        <v>200</v>
      </c>
      <c r="E116" s="77"/>
      <c r="F116" s="80"/>
      <c r="G116" s="152" t="s">
        <v>3188</v>
      </c>
      <c r="H116" s="79"/>
      <c r="I116" s="111"/>
      <c r="J116" s="112"/>
      <c r="K116" s="113">
        <v>91573</v>
      </c>
      <c r="L116" s="113">
        <v>91573</v>
      </c>
      <c r="M116" s="113"/>
      <c r="N116" s="138"/>
      <c r="O116" s="134"/>
      <c r="P116" s="134"/>
      <c r="Q116" s="38"/>
      <c r="T116" s="142"/>
    </row>
    <row r="117" s="36" customFormat="true" ht="109.95" customHeight="true" spans="1:20">
      <c r="A117" s="56"/>
      <c r="B117" s="57"/>
      <c r="C117" s="58"/>
      <c r="D117" s="55" t="s">
        <v>200</v>
      </c>
      <c r="E117" s="82" t="s">
        <v>3189</v>
      </c>
      <c r="F117" s="80"/>
      <c r="G117" s="80"/>
      <c r="H117" s="84" t="s">
        <v>3190</v>
      </c>
      <c r="I117" s="114" t="s">
        <v>3191</v>
      </c>
      <c r="J117" s="115" t="s">
        <v>3135</v>
      </c>
      <c r="K117" s="116">
        <v>58000</v>
      </c>
      <c r="L117" s="116">
        <v>58000</v>
      </c>
      <c r="M117" s="116"/>
      <c r="N117" s="139"/>
      <c r="O117" s="98"/>
      <c r="P117" s="98"/>
      <c r="Q117" s="38"/>
      <c r="T117" s="142"/>
    </row>
    <row r="118" s="36" customFormat="true" ht="109.95" customHeight="true" spans="1:20">
      <c r="A118" s="56"/>
      <c r="B118" s="57"/>
      <c r="C118" s="58"/>
      <c r="D118" s="55" t="s">
        <v>200</v>
      </c>
      <c r="E118" s="82" t="s">
        <v>3192</v>
      </c>
      <c r="F118" s="80"/>
      <c r="G118" s="80"/>
      <c r="H118" s="84" t="s">
        <v>3193</v>
      </c>
      <c r="I118" s="114" t="s">
        <v>3191</v>
      </c>
      <c r="J118" s="115" t="s">
        <v>3135</v>
      </c>
      <c r="K118" s="116">
        <v>10000</v>
      </c>
      <c r="L118" s="116">
        <v>10000</v>
      </c>
      <c r="M118" s="116"/>
      <c r="N118" s="139"/>
      <c r="O118" s="98"/>
      <c r="P118" s="98"/>
      <c r="Q118" s="38"/>
      <c r="T118" s="142"/>
    </row>
    <row r="119" s="36" customFormat="true" ht="109.95" customHeight="true" spans="1:20">
      <c r="A119" s="56"/>
      <c r="B119" s="57"/>
      <c r="C119" s="58"/>
      <c r="D119" s="55" t="s">
        <v>200</v>
      </c>
      <c r="E119" s="82" t="s">
        <v>3194</v>
      </c>
      <c r="F119" s="80"/>
      <c r="G119" s="80"/>
      <c r="H119" s="84" t="s">
        <v>3195</v>
      </c>
      <c r="I119" s="114" t="s">
        <v>3191</v>
      </c>
      <c r="J119" s="115" t="s">
        <v>3135</v>
      </c>
      <c r="K119" s="116">
        <v>6761</v>
      </c>
      <c r="L119" s="116">
        <v>6761</v>
      </c>
      <c r="M119" s="116"/>
      <c r="N119" s="139"/>
      <c r="O119" s="98"/>
      <c r="P119" s="98"/>
      <c r="Q119" s="38"/>
      <c r="T119" s="142"/>
    </row>
    <row r="120" s="36" customFormat="true" ht="109.95" customHeight="true" spans="1:20">
      <c r="A120" s="56"/>
      <c r="B120" s="57"/>
      <c r="C120" s="58"/>
      <c r="D120" s="55" t="s">
        <v>200</v>
      </c>
      <c r="E120" s="82" t="s">
        <v>3196</v>
      </c>
      <c r="F120" s="80"/>
      <c r="G120" s="80"/>
      <c r="H120" s="84" t="s">
        <v>3197</v>
      </c>
      <c r="I120" s="114" t="s">
        <v>3191</v>
      </c>
      <c r="J120" s="115" t="s">
        <v>3135</v>
      </c>
      <c r="K120" s="116">
        <v>5000</v>
      </c>
      <c r="L120" s="116">
        <v>5000</v>
      </c>
      <c r="M120" s="116"/>
      <c r="N120" s="139"/>
      <c r="O120" s="98"/>
      <c r="P120" s="98"/>
      <c r="Q120" s="38"/>
      <c r="T120" s="142"/>
    </row>
    <row r="121" s="36" customFormat="true" ht="109.95" customHeight="true" spans="1:20">
      <c r="A121" s="56"/>
      <c r="B121" s="57"/>
      <c r="C121" s="58"/>
      <c r="D121" s="55" t="s">
        <v>200</v>
      </c>
      <c r="E121" s="77"/>
      <c r="F121" s="80"/>
      <c r="G121" s="80"/>
      <c r="H121" s="84" t="s">
        <v>3198</v>
      </c>
      <c r="I121" s="114" t="s">
        <v>3191</v>
      </c>
      <c r="J121" s="115" t="s">
        <v>3135</v>
      </c>
      <c r="K121" s="116">
        <v>1500</v>
      </c>
      <c r="L121" s="116">
        <v>1500</v>
      </c>
      <c r="M121" s="116"/>
      <c r="N121" s="139"/>
      <c r="O121" s="98"/>
      <c r="P121" s="98"/>
      <c r="Q121" s="38"/>
      <c r="T121" s="142"/>
    </row>
    <row r="122" s="36" customFormat="true" ht="109.95" customHeight="true" spans="1:20">
      <c r="A122" s="56"/>
      <c r="B122" s="57"/>
      <c r="C122" s="58"/>
      <c r="D122" s="55" t="s">
        <v>200</v>
      </c>
      <c r="E122" s="82" t="s">
        <v>3199</v>
      </c>
      <c r="F122" s="80"/>
      <c r="G122" s="80"/>
      <c r="H122" s="84" t="s">
        <v>3200</v>
      </c>
      <c r="I122" s="114" t="s">
        <v>3191</v>
      </c>
      <c r="J122" s="115" t="s">
        <v>3135</v>
      </c>
      <c r="K122" s="116">
        <v>1500</v>
      </c>
      <c r="L122" s="116">
        <v>1500</v>
      </c>
      <c r="M122" s="116"/>
      <c r="N122" s="139"/>
      <c r="O122" s="98"/>
      <c r="P122" s="98"/>
      <c r="Q122" s="38"/>
      <c r="T122" s="142"/>
    </row>
    <row r="123" s="36" customFormat="true" ht="100.05" customHeight="true" spans="1:20">
      <c r="A123" s="56"/>
      <c r="B123" s="57"/>
      <c r="C123" s="58"/>
      <c r="D123" s="55" t="s">
        <v>200</v>
      </c>
      <c r="E123" s="77"/>
      <c r="F123" s="153" t="s">
        <v>3201</v>
      </c>
      <c r="G123" s="125"/>
      <c r="H123" s="125"/>
      <c r="I123" s="160"/>
      <c r="J123" s="125"/>
      <c r="K123" s="157"/>
      <c r="L123" s="125"/>
      <c r="M123" s="125"/>
      <c r="N123" s="125"/>
      <c r="O123" s="96"/>
      <c r="P123" s="96"/>
      <c r="Q123" s="38"/>
      <c r="T123" s="142"/>
    </row>
    <row r="124" s="36" customFormat="true" ht="109.95" customHeight="true" spans="1:20">
      <c r="A124" s="56"/>
      <c r="B124" s="57"/>
      <c r="C124" s="58"/>
      <c r="D124" s="55" t="s">
        <v>200</v>
      </c>
      <c r="E124" s="82" t="s">
        <v>3202</v>
      </c>
      <c r="F124" s="80"/>
      <c r="G124" s="80"/>
      <c r="H124" s="84" t="s">
        <v>3203</v>
      </c>
      <c r="I124" s="114" t="s">
        <v>3191</v>
      </c>
      <c r="J124" s="115" t="s">
        <v>3135</v>
      </c>
      <c r="K124" s="116">
        <v>1000</v>
      </c>
      <c r="L124" s="116">
        <v>1000</v>
      </c>
      <c r="M124" s="116"/>
      <c r="N124" s="139"/>
      <c r="O124" s="98"/>
      <c r="P124" s="98"/>
      <c r="Q124" s="38"/>
      <c r="T124" s="142"/>
    </row>
    <row r="125" s="36" customFormat="true" ht="109.95" customHeight="true" spans="1:20">
      <c r="A125" s="56"/>
      <c r="B125" s="57"/>
      <c r="C125" s="58"/>
      <c r="D125" s="55" t="s">
        <v>200</v>
      </c>
      <c r="E125" s="82" t="s">
        <v>3204</v>
      </c>
      <c r="F125" s="80"/>
      <c r="G125" s="80"/>
      <c r="H125" s="84" t="s">
        <v>3205</v>
      </c>
      <c r="I125" s="114" t="s">
        <v>3191</v>
      </c>
      <c r="J125" s="115" t="s">
        <v>3135</v>
      </c>
      <c r="K125" s="116">
        <v>7684</v>
      </c>
      <c r="L125" s="116">
        <v>7684</v>
      </c>
      <c r="M125" s="116"/>
      <c r="N125" s="139"/>
      <c r="O125" s="98"/>
      <c r="P125" s="98"/>
      <c r="Q125" s="38"/>
      <c r="T125" s="142"/>
    </row>
    <row r="126" s="36" customFormat="true" ht="109.95" customHeight="true" spans="1:20">
      <c r="A126" s="56"/>
      <c r="B126" s="57"/>
      <c r="C126" s="58"/>
      <c r="D126" s="55" t="s">
        <v>200</v>
      </c>
      <c r="E126" s="82" t="s">
        <v>3206</v>
      </c>
      <c r="F126" s="80"/>
      <c r="G126" s="80"/>
      <c r="H126" s="84" t="s">
        <v>3207</v>
      </c>
      <c r="I126" s="114" t="s">
        <v>3191</v>
      </c>
      <c r="J126" s="115"/>
      <c r="K126" s="116">
        <v>128</v>
      </c>
      <c r="L126" s="116">
        <v>128</v>
      </c>
      <c r="M126" s="116"/>
      <c r="N126" s="139"/>
      <c r="O126" s="98"/>
      <c r="P126" s="98"/>
      <c r="Q126" s="38"/>
      <c r="T126" s="142"/>
    </row>
    <row r="127" s="36" customFormat="true" ht="109.95" customHeight="true" spans="1:20">
      <c r="A127" s="56"/>
      <c r="B127" s="57"/>
      <c r="C127" s="58"/>
      <c r="D127" s="55" t="s">
        <v>200</v>
      </c>
      <c r="E127" s="77"/>
      <c r="F127" s="81" t="s">
        <v>3208</v>
      </c>
      <c r="G127" s="85"/>
      <c r="H127" s="79"/>
      <c r="I127" s="111"/>
      <c r="J127" s="112"/>
      <c r="K127" s="113">
        <f>L127+M127+N127</f>
        <v>764070</v>
      </c>
      <c r="L127" s="161">
        <f>709898-A129</f>
        <v>559898</v>
      </c>
      <c r="M127" s="161"/>
      <c r="N127" s="167">
        <v>204172</v>
      </c>
      <c r="O127" s="168"/>
      <c r="P127" s="168"/>
      <c r="Q127" s="38"/>
      <c r="T127" s="142"/>
    </row>
    <row r="128" s="36" customFormat="true" ht="109.95" customHeight="true" spans="1:20">
      <c r="A128" s="56"/>
      <c r="B128" s="57"/>
      <c r="C128" s="58"/>
      <c r="D128" s="55" t="s">
        <v>200</v>
      </c>
      <c r="E128" s="77"/>
      <c r="F128" s="80"/>
      <c r="G128" s="81" t="s">
        <v>3209</v>
      </c>
      <c r="H128" s="79"/>
      <c r="I128" s="111"/>
      <c r="J128" s="112"/>
      <c r="K128" s="113">
        <v>566460</v>
      </c>
      <c r="L128" s="161">
        <v>489460</v>
      </c>
      <c r="M128" s="161"/>
      <c r="N128" s="167">
        <v>77000</v>
      </c>
      <c r="O128" s="168"/>
      <c r="P128" s="168"/>
      <c r="Q128" s="38"/>
      <c r="T128" s="142"/>
    </row>
    <row r="129" s="36" customFormat="true" ht="109.95" customHeight="true" spans="1:20">
      <c r="A129" s="56">
        <v>150000</v>
      </c>
      <c r="B129" s="57"/>
      <c r="C129" s="58"/>
      <c r="D129" s="55" t="s">
        <v>200</v>
      </c>
      <c r="E129" s="77"/>
      <c r="F129" s="80"/>
      <c r="G129" s="80"/>
      <c r="H129" s="84" t="s">
        <v>3210</v>
      </c>
      <c r="I129" s="114" t="s">
        <v>3186</v>
      </c>
      <c r="J129" s="115" t="s">
        <v>3187</v>
      </c>
      <c r="K129" s="116">
        <v>430000</v>
      </c>
      <c r="L129" s="156">
        <v>430000</v>
      </c>
      <c r="M129" s="156"/>
      <c r="N129" s="164"/>
      <c r="O129" s="165"/>
      <c r="P129" s="165"/>
      <c r="Q129" s="38"/>
      <c r="T129" s="142"/>
    </row>
    <row r="130" s="36" customFormat="true" ht="109.95" customHeight="true" spans="1:20">
      <c r="A130" s="56"/>
      <c r="B130" s="57"/>
      <c r="C130" s="58"/>
      <c r="D130" s="55" t="s">
        <v>200</v>
      </c>
      <c r="E130" s="77"/>
      <c r="F130" s="80"/>
      <c r="G130" s="80"/>
      <c r="H130" s="84" t="s">
        <v>3211</v>
      </c>
      <c r="I130" s="114" t="s">
        <v>3186</v>
      </c>
      <c r="J130" s="115" t="s">
        <v>3187</v>
      </c>
      <c r="K130" s="116">
        <v>12000</v>
      </c>
      <c r="L130" s="156"/>
      <c r="M130" s="156"/>
      <c r="N130" s="164">
        <v>12000</v>
      </c>
      <c r="O130" s="165"/>
      <c r="P130" s="165">
        <v>12000</v>
      </c>
      <c r="Q130" s="38"/>
      <c r="R130" s="142"/>
      <c r="T130" s="142"/>
    </row>
    <row r="131" s="36" customFormat="true" ht="109.95" customHeight="true" spans="1:20">
      <c r="A131" s="56"/>
      <c r="B131" s="57"/>
      <c r="C131" s="58"/>
      <c r="D131" s="55" t="s">
        <v>200</v>
      </c>
      <c r="E131" s="77"/>
      <c r="F131" s="80"/>
      <c r="G131" s="80"/>
      <c r="H131" s="84" t="s">
        <v>3212</v>
      </c>
      <c r="I131" s="114" t="s">
        <v>3186</v>
      </c>
      <c r="J131" s="115" t="s">
        <v>3187</v>
      </c>
      <c r="K131" s="116">
        <v>49460</v>
      </c>
      <c r="L131" s="156">
        <v>49460</v>
      </c>
      <c r="M131" s="156"/>
      <c r="N131" s="164"/>
      <c r="O131" s="165"/>
      <c r="P131" s="165"/>
      <c r="Q131" s="38"/>
      <c r="T131" s="142"/>
    </row>
    <row r="132" s="36" customFormat="true" ht="109.95" customHeight="true" spans="1:20">
      <c r="A132" s="56"/>
      <c r="B132" s="57"/>
      <c r="C132" s="58"/>
      <c r="D132" s="55" t="s">
        <v>200</v>
      </c>
      <c r="E132" s="77"/>
      <c r="F132" s="80"/>
      <c r="G132" s="80"/>
      <c r="H132" s="84" t="s">
        <v>3213</v>
      </c>
      <c r="I132" s="114" t="s">
        <v>3186</v>
      </c>
      <c r="J132" s="115" t="s">
        <v>3187</v>
      </c>
      <c r="K132" s="116">
        <v>65000</v>
      </c>
      <c r="L132" s="156"/>
      <c r="M132" s="156"/>
      <c r="N132" s="164">
        <v>65000</v>
      </c>
      <c r="O132" s="165"/>
      <c r="P132" s="165"/>
      <c r="Q132" s="38"/>
      <c r="T132" s="142"/>
    </row>
    <row r="133" s="36" customFormat="true" ht="109.95" customHeight="true" spans="1:20">
      <c r="A133" s="56"/>
      <c r="B133" s="57"/>
      <c r="C133" s="58"/>
      <c r="D133" s="55" t="s">
        <v>200</v>
      </c>
      <c r="E133" s="77"/>
      <c r="F133" s="80"/>
      <c r="G133" s="80"/>
      <c r="H133" s="84" t="s">
        <v>3214</v>
      </c>
      <c r="I133" s="114" t="s">
        <v>3186</v>
      </c>
      <c r="J133" s="115" t="s">
        <v>3187</v>
      </c>
      <c r="K133" s="116">
        <v>5000</v>
      </c>
      <c r="L133" s="156">
        <v>5000</v>
      </c>
      <c r="M133" s="156"/>
      <c r="N133" s="164"/>
      <c r="O133" s="165"/>
      <c r="P133" s="165"/>
      <c r="Q133" s="38"/>
      <c r="T133" s="142"/>
    </row>
    <row r="134" s="36" customFormat="true" ht="109.95" customHeight="true" spans="1:20">
      <c r="A134" s="56"/>
      <c r="B134" s="57"/>
      <c r="C134" s="58"/>
      <c r="D134" s="55" t="s">
        <v>200</v>
      </c>
      <c r="E134" s="77"/>
      <c r="F134" s="80"/>
      <c r="G134" s="80"/>
      <c r="H134" s="83" t="s">
        <v>3215</v>
      </c>
      <c r="I134" s="114" t="s">
        <v>3186</v>
      </c>
      <c r="J134" s="115" t="s">
        <v>3187</v>
      </c>
      <c r="K134" s="116">
        <v>5000</v>
      </c>
      <c r="L134" s="156">
        <v>5000</v>
      </c>
      <c r="M134" s="156"/>
      <c r="N134" s="164"/>
      <c r="O134" s="165"/>
      <c r="P134" s="165"/>
      <c r="Q134" s="38"/>
      <c r="T134" s="142"/>
    </row>
    <row r="135" s="36" customFormat="true" ht="109.95" customHeight="true" spans="1:20">
      <c r="A135" s="56"/>
      <c r="B135" s="57"/>
      <c r="C135" s="58"/>
      <c r="D135" s="55" t="s">
        <v>200</v>
      </c>
      <c r="E135" s="77"/>
      <c r="F135" s="80"/>
      <c r="G135" s="81" t="s">
        <v>3216</v>
      </c>
      <c r="H135" s="79"/>
      <c r="I135" s="111"/>
      <c r="J135" s="112"/>
      <c r="K135" s="113">
        <v>220000</v>
      </c>
      <c r="L135" s="161">
        <v>220000</v>
      </c>
      <c r="M135" s="161"/>
      <c r="N135" s="167"/>
      <c r="O135" s="168"/>
      <c r="P135" s="168"/>
      <c r="Q135" s="38"/>
      <c r="T135" s="142"/>
    </row>
    <row r="136" s="36" customFormat="true" ht="109.95" customHeight="true" spans="1:20">
      <c r="A136" s="56"/>
      <c r="B136" s="57"/>
      <c r="C136" s="58"/>
      <c r="D136" s="55" t="s">
        <v>200</v>
      </c>
      <c r="E136" s="77"/>
      <c r="F136" s="80"/>
      <c r="G136" s="80"/>
      <c r="H136" s="84" t="s">
        <v>3217</v>
      </c>
      <c r="I136" s="114" t="s">
        <v>3218</v>
      </c>
      <c r="J136" s="115" t="s">
        <v>3219</v>
      </c>
      <c r="K136" s="116">
        <v>100000</v>
      </c>
      <c r="L136" s="156">
        <v>100000</v>
      </c>
      <c r="M136" s="156"/>
      <c r="N136" s="164"/>
      <c r="O136" s="165"/>
      <c r="P136" s="165"/>
      <c r="Q136" s="38"/>
      <c r="T136" s="142"/>
    </row>
    <row r="137" s="36" customFormat="true" ht="109.95" customHeight="true" spans="1:20">
      <c r="A137" s="56"/>
      <c r="B137" s="57"/>
      <c r="C137" s="58"/>
      <c r="D137" s="55" t="s">
        <v>200</v>
      </c>
      <c r="E137" s="77"/>
      <c r="F137" s="80"/>
      <c r="G137" s="80"/>
      <c r="H137" s="84" t="s">
        <v>3220</v>
      </c>
      <c r="I137" s="114" t="s">
        <v>3218</v>
      </c>
      <c r="J137" s="115" t="s">
        <v>3219</v>
      </c>
      <c r="K137" s="116">
        <v>110000</v>
      </c>
      <c r="L137" s="156">
        <v>110000</v>
      </c>
      <c r="M137" s="156"/>
      <c r="N137" s="164"/>
      <c r="O137" s="165"/>
      <c r="P137" s="165"/>
      <c r="Q137" s="38"/>
      <c r="T137" s="142"/>
    </row>
    <row r="138" s="36" customFormat="true" ht="109.95" customHeight="true" spans="1:20">
      <c r="A138" s="56"/>
      <c r="B138" s="57"/>
      <c r="C138" s="58"/>
      <c r="D138" s="55" t="s">
        <v>200</v>
      </c>
      <c r="E138" s="77"/>
      <c r="F138" s="80"/>
      <c r="G138" s="80"/>
      <c r="H138" s="83" t="s">
        <v>3221</v>
      </c>
      <c r="I138" s="114" t="s">
        <v>3218</v>
      </c>
      <c r="J138" s="115" t="s">
        <v>3219</v>
      </c>
      <c r="K138" s="116">
        <v>10000</v>
      </c>
      <c r="L138" s="156">
        <v>10000</v>
      </c>
      <c r="M138" s="156"/>
      <c r="N138" s="164"/>
      <c r="O138" s="165"/>
      <c r="P138" s="165"/>
      <c r="Q138" s="38"/>
      <c r="T138" s="142"/>
    </row>
    <row r="139" s="36" customFormat="true" ht="109.95" customHeight="true" spans="1:20">
      <c r="A139" s="56"/>
      <c r="B139" s="57"/>
      <c r="C139" s="58"/>
      <c r="D139" s="55" t="s">
        <v>200</v>
      </c>
      <c r="E139" s="77"/>
      <c r="F139" s="80"/>
      <c r="G139" s="81" t="s">
        <v>3222</v>
      </c>
      <c r="H139" s="79"/>
      <c r="I139" s="111"/>
      <c r="J139" s="112"/>
      <c r="K139" s="113">
        <v>107610</v>
      </c>
      <c r="L139" s="161">
        <v>438</v>
      </c>
      <c r="M139" s="161"/>
      <c r="N139" s="167">
        <v>107172</v>
      </c>
      <c r="O139" s="168"/>
      <c r="P139" s="168"/>
      <c r="Q139" s="38"/>
      <c r="T139" s="142"/>
    </row>
    <row r="140" s="36" customFormat="true" ht="109.95" customHeight="true" spans="1:20">
      <c r="A140" s="56"/>
      <c r="B140" s="57"/>
      <c r="C140" s="58"/>
      <c r="D140" s="55" t="s">
        <v>200</v>
      </c>
      <c r="E140" s="77"/>
      <c r="F140" s="80"/>
      <c r="G140" s="80"/>
      <c r="H140" s="83" t="s">
        <v>3223</v>
      </c>
      <c r="I140" s="114" t="s">
        <v>3224</v>
      </c>
      <c r="J140" s="115" t="s">
        <v>3219</v>
      </c>
      <c r="K140" s="116">
        <v>54235</v>
      </c>
      <c r="L140" s="156"/>
      <c r="M140" s="156"/>
      <c r="N140" s="164">
        <v>54235</v>
      </c>
      <c r="O140" s="165"/>
      <c r="P140" s="165"/>
      <c r="Q140" s="38"/>
      <c r="T140" s="142"/>
    </row>
    <row r="141" s="36" customFormat="true" ht="109.95" customHeight="true" spans="1:20">
      <c r="A141" s="56"/>
      <c r="B141" s="57"/>
      <c r="C141" s="58"/>
      <c r="D141" s="55" t="s">
        <v>200</v>
      </c>
      <c r="E141" s="77"/>
      <c r="F141" s="80"/>
      <c r="G141" s="80"/>
      <c r="H141" s="83" t="s">
        <v>3225</v>
      </c>
      <c r="I141" s="114" t="s">
        <v>3224</v>
      </c>
      <c r="J141" s="115" t="s">
        <v>3219</v>
      </c>
      <c r="K141" s="116">
        <v>3825</v>
      </c>
      <c r="L141" s="156">
        <v>38</v>
      </c>
      <c r="M141" s="156"/>
      <c r="N141" s="164">
        <v>3787</v>
      </c>
      <c r="O141" s="165"/>
      <c r="P141" s="165"/>
      <c r="Q141" s="38"/>
      <c r="T141" s="142"/>
    </row>
    <row r="142" s="36" customFormat="true" ht="109.95" customHeight="true" spans="1:20">
      <c r="A142" s="56"/>
      <c r="B142" s="57"/>
      <c r="C142" s="58"/>
      <c r="D142" s="55" t="s">
        <v>200</v>
      </c>
      <c r="E142" s="82" t="s">
        <v>3226</v>
      </c>
      <c r="F142" s="80"/>
      <c r="G142" s="80"/>
      <c r="H142" s="83" t="s">
        <v>3227</v>
      </c>
      <c r="I142" s="114" t="s">
        <v>3224</v>
      </c>
      <c r="J142" s="115" t="s">
        <v>3219</v>
      </c>
      <c r="K142" s="116">
        <v>20000</v>
      </c>
      <c r="L142" s="156">
        <v>200</v>
      </c>
      <c r="M142" s="156"/>
      <c r="N142" s="164">
        <v>19800</v>
      </c>
      <c r="O142" s="165"/>
      <c r="P142" s="165"/>
      <c r="Q142" s="38"/>
      <c r="T142" s="142"/>
    </row>
    <row r="143" s="36" customFormat="true" ht="100.05" customHeight="true" spans="1:20">
      <c r="A143" s="56"/>
      <c r="B143" s="57"/>
      <c r="C143" s="58"/>
      <c r="D143" s="55" t="s">
        <v>200</v>
      </c>
      <c r="E143" s="77"/>
      <c r="F143" s="153" t="s">
        <v>3228</v>
      </c>
      <c r="G143" s="153"/>
      <c r="H143" s="153"/>
      <c r="I143" s="153"/>
      <c r="J143" s="88"/>
      <c r="K143" s="153"/>
      <c r="L143" s="153"/>
      <c r="M143" s="153"/>
      <c r="N143" s="153"/>
      <c r="O143" s="88"/>
      <c r="P143" s="88"/>
      <c r="Q143" s="38"/>
      <c r="T143" s="142"/>
    </row>
    <row r="144" s="36" customFormat="true" ht="109.95" customHeight="true" spans="1:20">
      <c r="A144" s="56"/>
      <c r="B144" s="57"/>
      <c r="C144" s="58"/>
      <c r="D144" s="55" t="s">
        <v>200</v>
      </c>
      <c r="E144" s="82" t="s">
        <v>3229</v>
      </c>
      <c r="F144" s="80"/>
      <c r="G144" s="80"/>
      <c r="H144" s="83" t="s">
        <v>3230</v>
      </c>
      <c r="I144" s="114" t="s">
        <v>3224</v>
      </c>
      <c r="J144" s="115" t="s">
        <v>3219</v>
      </c>
      <c r="K144" s="116">
        <v>29550</v>
      </c>
      <c r="L144" s="156">
        <v>200</v>
      </c>
      <c r="M144" s="156"/>
      <c r="N144" s="164">
        <v>29350</v>
      </c>
      <c r="O144" s="165"/>
      <c r="P144" s="165"/>
      <c r="Q144" s="38"/>
      <c r="T144" s="142"/>
    </row>
    <row r="145" s="36" customFormat="true" ht="109.95" customHeight="true" spans="1:20">
      <c r="A145" s="56"/>
      <c r="B145" s="57"/>
      <c r="C145" s="58"/>
      <c r="D145" s="55" t="s">
        <v>200</v>
      </c>
      <c r="E145" s="77"/>
      <c r="F145" s="80"/>
      <c r="G145" s="81" t="s">
        <v>3231</v>
      </c>
      <c r="H145" s="79"/>
      <c r="I145" s="111"/>
      <c r="J145" s="112"/>
      <c r="K145" s="113">
        <v>20000</v>
      </c>
      <c r="L145" s="161"/>
      <c r="M145" s="161"/>
      <c r="N145" s="167">
        <v>20000</v>
      </c>
      <c r="O145" s="168"/>
      <c r="P145" s="168"/>
      <c r="Q145" s="38"/>
      <c r="T145" s="142"/>
    </row>
    <row r="146" s="36" customFormat="true" ht="109.95" customHeight="true" spans="1:20">
      <c r="A146" s="56"/>
      <c r="B146" s="57"/>
      <c r="C146" s="58"/>
      <c r="D146" s="55" t="s">
        <v>200</v>
      </c>
      <c r="E146" s="77"/>
      <c r="F146" s="80"/>
      <c r="G146" s="80"/>
      <c r="H146" s="83" t="s">
        <v>3232</v>
      </c>
      <c r="I146" s="114" t="s">
        <v>3233</v>
      </c>
      <c r="J146" s="115" t="s">
        <v>3026</v>
      </c>
      <c r="K146" s="116">
        <v>20000</v>
      </c>
      <c r="L146" s="156"/>
      <c r="M146" s="156"/>
      <c r="N146" s="164">
        <v>20000</v>
      </c>
      <c r="O146" s="165"/>
      <c r="P146" s="165"/>
      <c r="Q146" s="38"/>
      <c r="T146" s="142"/>
    </row>
    <row r="147" s="36" customFormat="true" ht="109.95" customHeight="true" spans="1:20">
      <c r="A147" s="56"/>
      <c r="B147" s="57"/>
      <c r="C147" s="58"/>
      <c r="D147" s="55" t="s">
        <v>200</v>
      </c>
      <c r="E147" s="77"/>
      <c r="F147" s="81" t="s">
        <v>3234</v>
      </c>
      <c r="G147" s="85"/>
      <c r="H147" s="79"/>
      <c r="I147" s="111"/>
      <c r="J147" s="112"/>
      <c r="K147" s="113">
        <v>419877</v>
      </c>
      <c r="L147" s="161">
        <v>103258</v>
      </c>
      <c r="M147" s="161"/>
      <c r="N147" s="178">
        <v>316619</v>
      </c>
      <c r="O147" s="168"/>
      <c r="P147" s="168"/>
      <c r="Q147" s="38"/>
      <c r="T147" s="142"/>
    </row>
    <row r="148" s="36" customFormat="true" ht="109.95" customHeight="true" spans="1:20">
      <c r="A148" s="56"/>
      <c r="B148" s="57"/>
      <c r="C148" s="58"/>
      <c r="D148" s="55" t="s">
        <v>200</v>
      </c>
      <c r="E148" s="82" t="s">
        <v>3235</v>
      </c>
      <c r="F148" s="80"/>
      <c r="G148" s="78" t="s">
        <v>591</v>
      </c>
      <c r="H148" s="79"/>
      <c r="I148" s="158"/>
      <c r="J148" s="154"/>
      <c r="K148" s="113">
        <v>315434</v>
      </c>
      <c r="L148" s="161">
        <v>44295</v>
      </c>
      <c r="M148" s="161"/>
      <c r="N148" s="178">
        <v>271139</v>
      </c>
      <c r="O148" s="168"/>
      <c r="P148" s="168"/>
      <c r="Q148" s="38"/>
      <c r="T148" s="142"/>
    </row>
    <row r="149" s="36" customFormat="true" ht="109.95" customHeight="true" spans="1:20">
      <c r="A149" s="56"/>
      <c r="B149" s="57"/>
      <c r="C149" s="58"/>
      <c r="D149" s="55" t="s">
        <v>200</v>
      </c>
      <c r="E149" s="77"/>
      <c r="F149" s="80"/>
      <c r="G149" s="80"/>
      <c r="H149" s="83" t="s">
        <v>3236</v>
      </c>
      <c r="I149" s="172" t="s">
        <v>3237</v>
      </c>
      <c r="J149" s="115" t="s">
        <v>3068</v>
      </c>
      <c r="K149" s="116">
        <v>129685</v>
      </c>
      <c r="L149" s="156">
        <v>32435</v>
      </c>
      <c r="M149" s="156"/>
      <c r="N149" s="164">
        <v>97250</v>
      </c>
      <c r="O149" s="165"/>
      <c r="P149" s="165"/>
      <c r="Q149" s="38"/>
      <c r="T149" s="142"/>
    </row>
    <row r="150" s="36" customFormat="true" ht="109.95" customHeight="true" spans="1:20">
      <c r="A150" s="56"/>
      <c r="B150" s="57"/>
      <c r="C150" s="58"/>
      <c r="D150" s="55" t="s">
        <v>200</v>
      </c>
      <c r="E150" s="82" t="s">
        <v>3238</v>
      </c>
      <c r="F150" s="80"/>
      <c r="G150" s="80"/>
      <c r="H150" s="83" t="s">
        <v>3239</v>
      </c>
      <c r="I150" s="114" t="s">
        <v>3224</v>
      </c>
      <c r="J150" s="115" t="s">
        <v>3219</v>
      </c>
      <c r="K150" s="116">
        <v>48000</v>
      </c>
      <c r="L150" s="156">
        <v>200</v>
      </c>
      <c r="M150" s="156"/>
      <c r="N150" s="164">
        <v>47800</v>
      </c>
      <c r="O150" s="165"/>
      <c r="P150" s="165"/>
      <c r="Q150" s="38"/>
      <c r="T150" s="142"/>
    </row>
    <row r="151" s="36" customFormat="true" ht="109.95" customHeight="true" spans="1:20">
      <c r="A151" s="56"/>
      <c r="B151" s="57"/>
      <c r="C151" s="58"/>
      <c r="D151" s="55" t="s">
        <v>200</v>
      </c>
      <c r="E151" s="82" t="s">
        <v>3240</v>
      </c>
      <c r="F151" s="80"/>
      <c r="G151" s="80"/>
      <c r="H151" s="83" t="s">
        <v>3241</v>
      </c>
      <c r="I151" s="114" t="s">
        <v>3224</v>
      </c>
      <c r="J151" s="115" t="s">
        <v>3219</v>
      </c>
      <c r="K151" s="116">
        <v>30875</v>
      </c>
      <c r="L151" s="156">
        <v>300</v>
      </c>
      <c r="M151" s="156"/>
      <c r="N151" s="164">
        <v>30575</v>
      </c>
      <c r="O151" s="165"/>
      <c r="P151" s="165"/>
      <c r="Q151" s="38"/>
      <c r="T151" s="142"/>
    </row>
    <row r="152" s="36" customFormat="true" ht="109.95" customHeight="true" spans="1:20">
      <c r="A152" s="56"/>
      <c r="B152" s="57"/>
      <c r="C152" s="58"/>
      <c r="D152" s="55" t="s">
        <v>200</v>
      </c>
      <c r="E152" s="77"/>
      <c r="F152" s="80"/>
      <c r="G152" s="80"/>
      <c r="H152" s="83" t="s">
        <v>3242</v>
      </c>
      <c r="I152" s="172" t="s">
        <v>3237</v>
      </c>
      <c r="J152" s="115" t="s">
        <v>3068</v>
      </c>
      <c r="K152" s="116">
        <v>37100</v>
      </c>
      <c r="L152" s="156">
        <v>3000</v>
      </c>
      <c r="M152" s="156"/>
      <c r="N152" s="164">
        <v>34100</v>
      </c>
      <c r="O152" s="165"/>
      <c r="P152" s="165"/>
      <c r="Q152" s="38"/>
      <c r="T152" s="142"/>
    </row>
    <row r="153" s="36" customFormat="true" ht="109.95" customHeight="true" spans="1:20">
      <c r="A153" s="56"/>
      <c r="B153" s="57"/>
      <c r="C153" s="58"/>
      <c r="D153" s="55" t="s">
        <v>200</v>
      </c>
      <c r="E153" s="77"/>
      <c r="F153" s="80"/>
      <c r="G153" s="80"/>
      <c r="H153" s="83" t="s">
        <v>3243</v>
      </c>
      <c r="I153" s="172" t="s">
        <v>3237</v>
      </c>
      <c r="J153" s="115" t="s">
        <v>3068</v>
      </c>
      <c r="K153" s="116">
        <v>18000</v>
      </c>
      <c r="L153" s="156">
        <v>3000</v>
      </c>
      <c r="M153" s="156"/>
      <c r="N153" s="164">
        <v>15000</v>
      </c>
      <c r="O153" s="165"/>
      <c r="P153" s="165"/>
      <c r="Q153" s="38"/>
      <c r="T153" s="142"/>
    </row>
    <row r="154" s="36" customFormat="true" ht="109.95" customHeight="true" spans="1:20">
      <c r="A154" s="56"/>
      <c r="B154" s="57"/>
      <c r="C154" s="58"/>
      <c r="D154" s="55" t="s">
        <v>200</v>
      </c>
      <c r="E154" s="77"/>
      <c r="F154" s="80"/>
      <c r="G154" s="93"/>
      <c r="H154" s="83" t="s">
        <v>3244</v>
      </c>
      <c r="I154" s="172" t="s">
        <v>3237</v>
      </c>
      <c r="J154" s="115" t="s">
        <v>3068</v>
      </c>
      <c r="K154" s="116">
        <v>7000</v>
      </c>
      <c r="L154" s="156">
        <v>1151</v>
      </c>
      <c r="M154" s="156"/>
      <c r="N154" s="164">
        <v>5849</v>
      </c>
      <c r="O154" s="165"/>
      <c r="P154" s="165"/>
      <c r="Q154" s="38"/>
      <c r="T154" s="142"/>
    </row>
    <row r="155" s="36" customFormat="true" ht="109.95" customHeight="true" spans="1:20">
      <c r="A155" s="56"/>
      <c r="B155" s="57"/>
      <c r="C155" s="58"/>
      <c r="D155" s="55" t="s">
        <v>200</v>
      </c>
      <c r="E155" s="77"/>
      <c r="F155" s="80"/>
      <c r="G155" s="93"/>
      <c r="H155" s="83" t="s">
        <v>3245</v>
      </c>
      <c r="I155" s="172" t="s">
        <v>3237</v>
      </c>
      <c r="J155" s="115" t="s">
        <v>3068</v>
      </c>
      <c r="K155" s="116">
        <v>17580</v>
      </c>
      <c r="L155" s="156">
        <v>2030</v>
      </c>
      <c r="M155" s="156"/>
      <c r="N155" s="164">
        <v>15550</v>
      </c>
      <c r="O155" s="165"/>
      <c r="P155" s="165"/>
      <c r="Q155" s="38"/>
      <c r="T155" s="142"/>
    </row>
    <row r="156" s="36" customFormat="true" ht="109.95" customHeight="true" spans="1:20">
      <c r="A156" s="56"/>
      <c r="B156" s="57"/>
      <c r="C156" s="58"/>
      <c r="D156" s="55" t="s">
        <v>200</v>
      </c>
      <c r="E156" s="82" t="s">
        <v>3246</v>
      </c>
      <c r="F156" s="80"/>
      <c r="G156" s="80"/>
      <c r="H156" s="83" t="s">
        <v>3247</v>
      </c>
      <c r="I156" s="114" t="s">
        <v>3224</v>
      </c>
      <c r="J156" s="115" t="s">
        <v>3219</v>
      </c>
      <c r="K156" s="116">
        <v>10400</v>
      </c>
      <c r="L156" s="156">
        <v>100</v>
      </c>
      <c r="M156" s="156"/>
      <c r="N156" s="164">
        <v>10300</v>
      </c>
      <c r="O156" s="165"/>
      <c r="P156" s="165"/>
      <c r="Q156" s="38"/>
      <c r="T156" s="142"/>
    </row>
    <row r="157" s="36" customFormat="true" ht="109.95" customHeight="true" spans="1:20">
      <c r="A157" s="56"/>
      <c r="B157" s="57"/>
      <c r="C157" s="58"/>
      <c r="D157" s="55" t="s">
        <v>200</v>
      </c>
      <c r="E157" s="82" t="s">
        <v>3246</v>
      </c>
      <c r="F157" s="80"/>
      <c r="G157" s="80"/>
      <c r="H157" s="83" t="s">
        <v>3248</v>
      </c>
      <c r="I157" s="114" t="s">
        <v>3224</v>
      </c>
      <c r="J157" s="115" t="s">
        <v>3219</v>
      </c>
      <c r="K157" s="116">
        <v>10400</v>
      </c>
      <c r="L157" s="156">
        <v>100</v>
      </c>
      <c r="M157" s="156"/>
      <c r="N157" s="164">
        <v>10300</v>
      </c>
      <c r="O157" s="165"/>
      <c r="P157" s="165"/>
      <c r="Q157" s="38"/>
      <c r="T157" s="142"/>
    </row>
    <row r="158" s="36" customFormat="true" ht="109.95" customHeight="true" spans="1:20">
      <c r="A158" s="56"/>
      <c r="B158" s="57"/>
      <c r="C158" s="58"/>
      <c r="D158" s="55" t="s">
        <v>200</v>
      </c>
      <c r="E158" s="77"/>
      <c r="F158" s="80"/>
      <c r="G158" s="93"/>
      <c r="H158" s="83" t="s">
        <v>3249</v>
      </c>
      <c r="I158" s="172" t="s">
        <v>3237</v>
      </c>
      <c r="J158" s="115" t="s">
        <v>3068</v>
      </c>
      <c r="K158" s="116">
        <v>6394</v>
      </c>
      <c r="L158" s="156">
        <v>1979</v>
      </c>
      <c r="M158" s="156"/>
      <c r="N158" s="164">
        <v>4415</v>
      </c>
      <c r="O158" s="165"/>
      <c r="P158" s="165"/>
      <c r="Q158" s="38"/>
      <c r="T158" s="142"/>
    </row>
    <row r="159" s="36" customFormat="true" ht="109.95" customHeight="true" spans="1:20">
      <c r="A159" s="56"/>
      <c r="B159" s="57"/>
      <c r="C159" s="58"/>
      <c r="D159" s="55" t="s">
        <v>200</v>
      </c>
      <c r="E159" s="82" t="s">
        <v>3250</v>
      </c>
      <c r="F159" s="80"/>
      <c r="G159" s="78" t="s">
        <v>3251</v>
      </c>
      <c r="H159" s="83"/>
      <c r="I159" s="172"/>
      <c r="J159" s="115"/>
      <c r="K159" s="113">
        <v>40260</v>
      </c>
      <c r="L159" s="161">
        <v>28193</v>
      </c>
      <c r="M159" s="161"/>
      <c r="N159" s="178">
        <v>12067</v>
      </c>
      <c r="O159" s="168"/>
      <c r="P159" s="168"/>
      <c r="Q159" s="38"/>
      <c r="T159" s="142"/>
    </row>
    <row r="160" s="36" customFormat="true" ht="109.95" customHeight="true" spans="1:20">
      <c r="A160" s="56"/>
      <c r="B160" s="57"/>
      <c r="C160" s="58"/>
      <c r="D160" s="55" t="s">
        <v>200</v>
      </c>
      <c r="E160" s="82" t="s">
        <v>3252</v>
      </c>
      <c r="F160" s="80"/>
      <c r="G160" s="80"/>
      <c r="H160" s="83" t="s">
        <v>3253</v>
      </c>
      <c r="I160" s="172" t="s">
        <v>3237</v>
      </c>
      <c r="J160" s="115"/>
      <c r="K160" s="116">
        <v>7560</v>
      </c>
      <c r="L160" s="156">
        <v>4414</v>
      </c>
      <c r="M160" s="156"/>
      <c r="N160" s="164">
        <v>3146</v>
      </c>
      <c r="O160" s="165"/>
      <c r="P160" s="165"/>
      <c r="Q160" s="38"/>
      <c r="T160" s="142"/>
    </row>
    <row r="161" s="36" customFormat="true" ht="109.95" customHeight="true" spans="1:20">
      <c r="A161" s="56"/>
      <c r="B161" s="57"/>
      <c r="C161" s="58"/>
      <c r="D161" s="55" t="s">
        <v>200</v>
      </c>
      <c r="E161" s="82" t="s">
        <v>3254</v>
      </c>
      <c r="F161" s="80"/>
      <c r="G161" s="80"/>
      <c r="H161" s="83" t="s">
        <v>3255</v>
      </c>
      <c r="I161" s="172" t="s">
        <v>3256</v>
      </c>
      <c r="J161" s="115" t="s">
        <v>3043</v>
      </c>
      <c r="K161" s="116">
        <v>13500</v>
      </c>
      <c r="L161" s="156">
        <v>13500</v>
      </c>
      <c r="M161" s="156"/>
      <c r="N161" s="164"/>
      <c r="O161" s="165"/>
      <c r="P161" s="165"/>
      <c r="Q161" s="38"/>
      <c r="T161" s="142"/>
    </row>
    <row r="162" s="36" customFormat="true" ht="109.95" customHeight="true" spans="1:20">
      <c r="A162" s="56"/>
      <c r="B162" s="57"/>
      <c r="C162" s="58"/>
      <c r="D162" s="55" t="s">
        <v>200</v>
      </c>
      <c r="E162" s="82" t="s">
        <v>3254</v>
      </c>
      <c r="F162" s="80"/>
      <c r="G162" s="80"/>
      <c r="H162" s="83" t="s">
        <v>3257</v>
      </c>
      <c r="I162" s="172" t="s">
        <v>3042</v>
      </c>
      <c r="J162" s="115" t="s">
        <v>3043</v>
      </c>
      <c r="K162" s="116">
        <v>8000</v>
      </c>
      <c r="L162" s="156">
        <v>129</v>
      </c>
      <c r="M162" s="156"/>
      <c r="N162" s="164">
        <v>7871</v>
      </c>
      <c r="O162" s="165"/>
      <c r="P162" s="165"/>
      <c r="Q162" s="38"/>
      <c r="T162" s="142"/>
    </row>
    <row r="163" s="36" customFormat="true" ht="109.95" customHeight="true" spans="1:20">
      <c r="A163" s="56"/>
      <c r="B163" s="57"/>
      <c r="C163" s="58"/>
      <c r="D163" s="55" t="s">
        <v>200</v>
      </c>
      <c r="E163" s="82" t="s">
        <v>3254</v>
      </c>
      <c r="F163" s="86"/>
      <c r="G163" s="86"/>
      <c r="H163" s="87" t="s">
        <v>3257</v>
      </c>
      <c r="I163" s="173" t="s">
        <v>3224</v>
      </c>
      <c r="J163" s="115" t="s">
        <v>3219</v>
      </c>
      <c r="K163" s="119">
        <v>1200</v>
      </c>
      <c r="L163" s="174">
        <v>150</v>
      </c>
      <c r="M163" s="174"/>
      <c r="N163" s="179">
        <v>1050</v>
      </c>
      <c r="O163" s="165"/>
      <c r="P163" s="165"/>
      <c r="Q163" s="38"/>
      <c r="T163" s="142"/>
    </row>
    <row r="164" s="36" customFormat="true" ht="109.95" customHeight="true" spans="1:20">
      <c r="A164" s="56"/>
      <c r="B164" s="57"/>
      <c r="C164" s="58"/>
      <c r="D164" s="55" t="s">
        <v>200</v>
      </c>
      <c r="E164" s="82" t="s">
        <v>3258</v>
      </c>
      <c r="F164" s="80"/>
      <c r="G164" s="93"/>
      <c r="H164" s="83" t="s">
        <v>3259</v>
      </c>
      <c r="I164" s="175" t="s">
        <v>3218</v>
      </c>
      <c r="J164" s="112" t="s">
        <v>3219</v>
      </c>
      <c r="K164" s="116">
        <v>10000</v>
      </c>
      <c r="L164" s="156">
        <v>10000</v>
      </c>
      <c r="M164" s="156"/>
      <c r="N164" s="164"/>
      <c r="O164" s="165"/>
      <c r="P164" s="165"/>
      <c r="Q164" s="38"/>
      <c r="T164" s="142"/>
    </row>
    <row r="165" s="36" customFormat="true" ht="109.95" customHeight="true" spans="1:20">
      <c r="A165" s="56"/>
      <c r="B165" s="57"/>
      <c r="C165" s="58"/>
      <c r="D165" s="55" t="s">
        <v>200</v>
      </c>
      <c r="E165" s="77"/>
      <c r="F165" s="80"/>
      <c r="G165" s="78" t="s">
        <v>3260</v>
      </c>
      <c r="H165" s="83"/>
      <c r="I165" s="175"/>
      <c r="J165" s="115"/>
      <c r="K165" s="113">
        <v>19056</v>
      </c>
      <c r="L165" s="161">
        <v>11558</v>
      </c>
      <c r="M165" s="161"/>
      <c r="N165" s="167">
        <v>7498</v>
      </c>
      <c r="O165" s="168"/>
      <c r="P165" s="168"/>
      <c r="Q165" s="38"/>
      <c r="T165" s="142"/>
    </row>
    <row r="166" s="36" customFormat="true" ht="109.95" customHeight="true" spans="1:20">
      <c r="A166" s="56"/>
      <c r="B166" s="57"/>
      <c r="C166" s="58"/>
      <c r="D166" s="55" t="s">
        <v>200</v>
      </c>
      <c r="E166" s="82" t="s">
        <v>3007</v>
      </c>
      <c r="F166" s="80"/>
      <c r="G166" s="93"/>
      <c r="H166" s="83" t="s">
        <v>3261</v>
      </c>
      <c r="I166" s="172" t="s">
        <v>3237</v>
      </c>
      <c r="J166" s="115" t="s">
        <v>3068</v>
      </c>
      <c r="K166" s="116">
        <v>8500</v>
      </c>
      <c r="L166" s="156">
        <v>7542</v>
      </c>
      <c r="M166" s="156"/>
      <c r="N166" s="164">
        <v>958</v>
      </c>
      <c r="O166" s="165"/>
      <c r="P166" s="165"/>
      <c r="Q166" s="38"/>
      <c r="T166" s="142"/>
    </row>
    <row r="167" s="36" customFormat="true" ht="109.95" customHeight="true" spans="1:20">
      <c r="A167" s="56"/>
      <c r="B167" s="57"/>
      <c r="C167" s="58"/>
      <c r="D167" s="55" t="s">
        <v>200</v>
      </c>
      <c r="E167" s="77"/>
      <c r="F167" s="80"/>
      <c r="G167" s="93"/>
      <c r="H167" s="83" t="s">
        <v>3262</v>
      </c>
      <c r="I167" s="172" t="s">
        <v>3237</v>
      </c>
      <c r="J167" s="115" t="s">
        <v>3068</v>
      </c>
      <c r="K167" s="116">
        <v>5040</v>
      </c>
      <c r="L167" s="156"/>
      <c r="M167" s="156"/>
      <c r="N167" s="164">
        <v>5040</v>
      </c>
      <c r="O167" s="165"/>
      <c r="P167" s="165"/>
      <c r="Q167" s="38"/>
      <c r="T167" s="142"/>
    </row>
    <row r="168" s="36" customFormat="true" ht="109.95" customHeight="true" spans="1:20">
      <c r="A168" s="56"/>
      <c r="B168" s="57"/>
      <c r="C168" s="58"/>
      <c r="D168" s="55" t="s">
        <v>200</v>
      </c>
      <c r="E168" s="77"/>
      <c r="F168" s="80"/>
      <c r="G168" s="93"/>
      <c r="H168" s="83" t="s">
        <v>3263</v>
      </c>
      <c r="I168" s="172" t="s">
        <v>3237</v>
      </c>
      <c r="J168" s="115" t="s">
        <v>3068</v>
      </c>
      <c r="K168" s="116">
        <v>5516</v>
      </c>
      <c r="L168" s="156">
        <v>4016</v>
      </c>
      <c r="M168" s="156"/>
      <c r="N168" s="164">
        <v>1500</v>
      </c>
      <c r="O168" s="165"/>
      <c r="P168" s="165"/>
      <c r="Q168" s="38"/>
      <c r="T168" s="142"/>
    </row>
    <row r="169" s="36" customFormat="true" ht="109.95" customHeight="true" spans="1:20">
      <c r="A169" s="56"/>
      <c r="B169" s="57"/>
      <c r="C169" s="58"/>
      <c r="D169" s="55" t="s">
        <v>200</v>
      </c>
      <c r="E169" s="77"/>
      <c r="F169" s="80"/>
      <c r="G169" s="78" t="s">
        <v>3264</v>
      </c>
      <c r="H169" s="83"/>
      <c r="I169" s="175"/>
      <c r="J169" s="118"/>
      <c r="K169" s="113">
        <v>45127</v>
      </c>
      <c r="L169" s="113">
        <v>19212</v>
      </c>
      <c r="M169" s="113"/>
      <c r="N169" s="138">
        <v>25915</v>
      </c>
      <c r="O169" s="134"/>
      <c r="P169" s="134"/>
      <c r="Q169" s="38"/>
      <c r="T169" s="142"/>
    </row>
    <row r="170" s="36" customFormat="true" ht="109.95" customHeight="true" spans="1:20">
      <c r="A170" s="56"/>
      <c r="B170" s="57"/>
      <c r="C170" s="58"/>
      <c r="D170" s="55" t="s">
        <v>200</v>
      </c>
      <c r="E170" s="77"/>
      <c r="F170" s="80"/>
      <c r="G170" s="93"/>
      <c r="H170" s="83" t="s">
        <v>3265</v>
      </c>
      <c r="I170" s="172" t="s">
        <v>3237</v>
      </c>
      <c r="J170" s="115" t="s">
        <v>3068</v>
      </c>
      <c r="K170" s="116">
        <v>37902</v>
      </c>
      <c r="L170" s="156">
        <v>18592</v>
      </c>
      <c r="M170" s="156"/>
      <c r="N170" s="164">
        <v>19310</v>
      </c>
      <c r="O170" s="165"/>
      <c r="P170" s="165"/>
      <c r="Q170" s="38"/>
      <c r="T170" s="142"/>
    </row>
    <row r="171" s="36" customFormat="true" ht="109.95" customHeight="true" spans="1:20">
      <c r="A171" s="56"/>
      <c r="B171" s="57"/>
      <c r="C171" s="58"/>
      <c r="D171" s="55" t="s">
        <v>200</v>
      </c>
      <c r="E171" s="77"/>
      <c r="F171" s="80"/>
      <c r="G171" s="93"/>
      <c r="H171" s="83" t="s">
        <v>3266</v>
      </c>
      <c r="I171" s="172" t="s">
        <v>3237</v>
      </c>
      <c r="J171" s="115" t="s">
        <v>3068</v>
      </c>
      <c r="K171" s="116">
        <v>7225</v>
      </c>
      <c r="L171" s="156">
        <v>620</v>
      </c>
      <c r="M171" s="156"/>
      <c r="N171" s="164">
        <v>6605</v>
      </c>
      <c r="O171" s="165"/>
      <c r="P171" s="165"/>
      <c r="Q171" s="38"/>
      <c r="T171" s="142"/>
    </row>
    <row r="172" s="36" customFormat="true" ht="109.95" customHeight="true" spans="1:20">
      <c r="A172" s="56"/>
      <c r="B172" s="57"/>
      <c r="C172" s="58"/>
      <c r="D172" s="55" t="s">
        <v>200</v>
      </c>
      <c r="E172" s="77"/>
      <c r="F172" s="81" t="s">
        <v>3267</v>
      </c>
      <c r="G172" s="93"/>
      <c r="H172" s="79"/>
      <c r="I172" s="111"/>
      <c r="J172" s="112"/>
      <c r="K172" s="113">
        <f>K173+K179+K182+K187+K190</f>
        <v>880300</v>
      </c>
      <c r="L172" s="161">
        <f>L173+L179+L182+L187+L190</f>
        <v>249655</v>
      </c>
      <c r="M172" s="161">
        <f>M173+M179+M182+M187+M190</f>
        <v>459600</v>
      </c>
      <c r="N172" s="178">
        <f>N173+N179+N182+N187+N190</f>
        <v>171045</v>
      </c>
      <c r="O172" s="168"/>
      <c r="P172" s="168"/>
      <c r="Q172" s="38"/>
      <c r="T172" s="142"/>
    </row>
    <row r="173" s="36" customFormat="true" ht="109.95" customHeight="true" spans="1:20">
      <c r="A173" s="56"/>
      <c r="B173" s="57"/>
      <c r="C173" s="58"/>
      <c r="D173" s="55" t="s">
        <v>200</v>
      </c>
      <c r="E173" s="77"/>
      <c r="F173" s="80"/>
      <c r="G173" s="78" t="s">
        <v>3268</v>
      </c>
      <c r="H173" s="79"/>
      <c r="I173" s="111"/>
      <c r="J173" s="112"/>
      <c r="K173" s="113">
        <v>190000</v>
      </c>
      <c r="L173" s="161">
        <f>L174+L175+L176+L177+L178</f>
        <v>48805</v>
      </c>
      <c r="M173" s="161">
        <f>M174+M175+M176+M177+M178</f>
        <v>3900</v>
      </c>
      <c r="N173" s="178">
        <v>137295</v>
      </c>
      <c r="O173" s="168"/>
      <c r="P173" s="168"/>
      <c r="Q173" s="38"/>
      <c r="T173" s="142"/>
    </row>
    <row r="174" s="36" customFormat="true" ht="109.95" customHeight="true" spans="1:20">
      <c r="A174" s="56"/>
      <c r="B174" s="57"/>
      <c r="C174" s="58"/>
      <c r="D174" s="55" t="s">
        <v>200</v>
      </c>
      <c r="E174" s="77"/>
      <c r="F174" s="80"/>
      <c r="G174" s="93"/>
      <c r="H174" s="84" t="s">
        <v>3269</v>
      </c>
      <c r="I174" s="114" t="s">
        <v>3270</v>
      </c>
      <c r="J174" s="115" t="s">
        <v>3102</v>
      </c>
      <c r="K174" s="116">
        <v>12000</v>
      </c>
      <c r="L174" s="156">
        <v>12000</v>
      </c>
      <c r="M174" s="156"/>
      <c r="N174" s="164"/>
      <c r="O174" s="165"/>
      <c r="P174" s="165"/>
      <c r="Q174" s="38"/>
      <c r="T174" s="142"/>
    </row>
    <row r="175" s="36" customFormat="true" ht="109.95" customHeight="true" spans="1:20">
      <c r="A175" s="56"/>
      <c r="B175" s="57"/>
      <c r="C175" s="58"/>
      <c r="D175" s="55" t="s">
        <v>200</v>
      </c>
      <c r="E175" s="77"/>
      <c r="F175" s="80"/>
      <c r="G175" s="93"/>
      <c r="H175" s="84" t="s">
        <v>3271</v>
      </c>
      <c r="I175" s="114" t="s">
        <v>3270</v>
      </c>
      <c r="J175" s="115" t="s">
        <v>3102</v>
      </c>
      <c r="K175" s="116">
        <v>3500</v>
      </c>
      <c r="L175" s="156">
        <v>3500</v>
      </c>
      <c r="M175" s="156"/>
      <c r="N175" s="164"/>
      <c r="O175" s="165"/>
      <c r="P175" s="165"/>
      <c r="Q175" s="38"/>
      <c r="T175" s="142"/>
    </row>
    <row r="176" s="36" customFormat="true" ht="109.95" customHeight="true" spans="1:20">
      <c r="A176" s="56"/>
      <c r="B176" s="57"/>
      <c r="C176" s="58"/>
      <c r="D176" s="55" t="s">
        <v>200</v>
      </c>
      <c r="E176" s="82" t="s">
        <v>3272</v>
      </c>
      <c r="F176" s="80"/>
      <c r="G176" s="93"/>
      <c r="H176" s="84" t="s">
        <v>3273</v>
      </c>
      <c r="I176" s="114" t="s">
        <v>3270</v>
      </c>
      <c r="J176" s="115" t="s">
        <v>3102</v>
      </c>
      <c r="K176" s="116">
        <v>4000</v>
      </c>
      <c r="L176" s="156">
        <v>1000</v>
      </c>
      <c r="M176" s="156">
        <v>3000</v>
      </c>
      <c r="N176" s="164"/>
      <c r="O176" s="165"/>
      <c r="P176" s="165"/>
      <c r="Q176" s="38"/>
      <c r="T176" s="142"/>
    </row>
    <row r="177" s="36" customFormat="true" ht="109.95" customHeight="true" spans="1:20">
      <c r="A177" s="56"/>
      <c r="B177" s="57"/>
      <c r="C177" s="58"/>
      <c r="D177" s="55" t="s">
        <v>200</v>
      </c>
      <c r="E177" s="82" t="s">
        <v>3274</v>
      </c>
      <c r="F177" s="80"/>
      <c r="G177" s="93"/>
      <c r="H177" s="84" t="s">
        <v>3275</v>
      </c>
      <c r="I177" s="114" t="s">
        <v>3270</v>
      </c>
      <c r="J177" s="115" t="s">
        <v>3102</v>
      </c>
      <c r="K177" s="116">
        <v>165195</v>
      </c>
      <c r="L177" s="156">
        <v>27000</v>
      </c>
      <c r="M177" s="156">
        <v>900</v>
      </c>
      <c r="N177" s="164">
        <v>137295</v>
      </c>
      <c r="O177" s="165"/>
      <c r="P177" s="165"/>
      <c r="Q177" s="38"/>
      <c r="T177" s="142"/>
    </row>
    <row r="178" s="36" customFormat="true" ht="109.95" customHeight="true" spans="1:20">
      <c r="A178" s="56"/>
      <c r="B178" s="57"/>
      <c r="C178" s="58"/>
      <c r="D178" s="55" t="s">
        <v>200</v>
      </c>
      <c r="E178" s="82" t="s">
        <v>3276</v>
      </c>
      <c r="F178" s="80"/>
      <c r="G178" s="93"/>
      <c r="H178" s="84" t="s">
        <v>3277</v>
      </c>
      <c r="I178" s="114" t="s">
        <v>3270</v>
      </c>
      <c r="J178" s="115" t="s">
        <v>3102</v>
      </c>
      <c r="K178" s="116">
        <v>5305</v>
      </c>
      <c r="L178" s="156">
        <v>5305</v>
      </c>
      <c r="M178" s="156"/>
      <c r="N178" s="164"/>
      <c r="O178" s="180"/>
      <c r="P178" s="165"/>
      <c r="Q178" s="38"/>
      <c r="T178" s="142"/>
    </row>
    <row r="179" s="36" customFormat="true" ht="109.95" customHeight="true" spans="1:20">
      <c r="A179" s="56"/>
      <c r="B179" s="57"/>
      <c r="C179" s="58"/>
      <c r="D179" s="55" t="s">
        <v>200</v>
      </c>
      <c r="E179" s="77"/>
      <c r="F179" s="80"/>
      <c r="G179" s="78" t="s">
        <v>3278</v>
      </c>
      <c r="H179" s="79"/>
      <c r="I179" s="111"/>
      <c r="J179" s="112"/>
      <c r="K179" s="113">
        <v>60000</v>
      </c>
      <c r="L179" s="161">
        <f>L180+L181</f>
        <v>5000</v>
      </c>
      <c r="M179" s="161">
        <f>M180+M181</f>
        <v>30000</v>
      </c>
      <c r="N179" s="167">
        <f>N180+N181</f>
        <v>25000</v>
      </c>
      <c r="O179" s="168"/>
      <c r="P179" s="168"/>
      <c r="Q179" s="38"/>
      <c r="T179" s="142"/>
    </row>
    <row r="180" s="36" customFormat="true" ht="109.95" customHeight="true" spans="1:20">
      <c r="A180" s="56"/>
      <c r="B180" s="57"/>
      <c r="C180" s="58"/>
      <c r="D180" s="55" t="s">
        <v>200</v>
      </c>
      <c r="E180" s="77"/>
      <c r="F180" s="80"/>
      <c r="G180" s="93"/>
      <c r="H180" s="84" t="s">
        <v>3279</v>
      </c>
      <c r="I180" s="114" t="s">
        <v>3270</v>
      </c>
      <c r="J180" s="115" t="s">
        <v>3102</v>
      </c>
      <c r="K180" s="116">
        <v>20000</v>
      </c>
      <c r="L180" s="156">
        <v>5000</v>
      </c>
      <c r="M180" s="156"/>
      <c r="N180" s="164">
        <v>15000</v>
      </c>
      <c r="O180" s="165"/>
      <c r="P180" s="165"/>
      <c r="Q180" s="38"/>
      <c r="T180" s="142"/>
    </row>
    <row r="181" s="36" customFormat="true" ht="109.95" customHeight="true" spans="1:20">
      <c r="A181" s="56"/>
      <c r="B181" s="57"/>
      <c r="C181" s="58"/>
      <c r="D181" s="55" t="s">
        <v>200</v>
      </c>
      <c r="E181" s="82" t="s">
        <v>3280</v>
      </c>
      <c r="F181" s="80"/>
      <c r="G181" s="93"/>
      <c r="H181" s="84" t="s">
        <v>3281</v>
      </c>
      <c r="I181" s="114" t="s">
        <v>3270</v>
      </c>
      <c r="J181" s="115" t="s">
        <v>3102</v>
      </c>
      <c r="K181" s="116">
        <v>40000</v>
      </c>
      <c r="L181" s="156"/>
      <c r="M181" s="156">
        <v>30000</v>
      </c>
      <c r="N181" s="164">
        <v>10000</v>
      </c>
      <c r="O181" s="165"/>
      <c r="P181" s="165"/>
      <c r="Q181" s="38"/>
      <c r="T181" s="142"/>
    </row>
    <row r="182" s="36" customFormat="true" ht="109.95" customHeight="true" spans="1:20">
      <c r="A182" s="56" t="s">
        <v>1374</v>
      </c>
      <c r="B182" s="57"/>
      <c r="C182" s="58"/>
      <c r="D182" s="55" t="s">
        <v>200</v>
      </c>
      <c r="E182" s="77"/>
      <c r="F182" s="80"/>
      <c r="G182" s="78" t="s">
        <v>3282</v>
      </c>
      <c r="H182" s="79"/>
      <c r="I182" s="111"/>
      <c r="J182" s="112"/>
      <c r="K182" s="113">
        <v>568300</v>
      </c>
      <c r="L182" s="161">
        <f>L183+L184+L185+L186</f>
        <v>158800</v>
      </c>
      <c r="M182" s="161">
        <f>M183+M184+M185+M186</f>
        <v>409500</v>
      </c>
      <c r="N182" s="167"/>
      <c r="O182" s="168"/>
      <c r="P182" s="168"/>
      <c r="Q182" s="38"/>
      <c r="T182" s="142"/>
    </row>
    <row r="183" s="36" customFormat="true" ht="109.95" customHeight="true" spans="1:20">
      <c r="A183" s="56"/>
      <c r="B183" s="57"/>
      <c r="C183" s="58"/>
      <c r="D183" s="55" t="s">
        <v>200</v>
      </c>
      <c r="E183" s="82" t="s">
        <v>3283</v>
      </c>
      <c r="F183" s="86"/>
      <c r="G183" s="171"/>
      <c r="H183" s="149" t="s">
        <v>3284</v>
      </c>
      <c r="I183" s="117" t="s">
        <v>3270</v>
      </c>
      <c r="J183" s="115" t="s">
        <v>3102</v>
      </c>
      <c r="K183" s="119">
        <v>260000</v>
      </c>
      <c r="L183" s="174"/>
      <c r="M183" s="174">
        <v>260000</v>
      </c>
      <c r="N183" s="179"/>
      <c r="O183" s="165"/>
      <c r="P183" s="165"/>
      <c r="Q183" s="38"/>
      <c r="T183" s="142"/>
    </row>
    <row r="184" s="36" customFormat="true" ht="109.95" customHeight="true" spans="1:20">
      <c r="A184" s="56"/>
      <c r="B184" s="57"/>
      <c r="C184" s="58"/>
      <c r="D184" s="55" t="s">
        <v>200</v>
      </c>
      <c r="E184" s="77"/>
      <c r="F184" s="80"/>
      <c r="G184" s="93"/>
      <c r="H184" s="84" t="s">
        <v>3285</v>
      </c>
      <c r="I184" s="114" t="s">
        <v>3270</v>
      </c>
      <c r="J184" s="115" t="s">
        <v>3102</v>
      </c>
      <c r="K184" s="116">
        <v>100000</v>
      </c>
      <c r="L184" s="156"/>
      <c r="M184" s="156">
        <v>100000</v>
      </c>
      <c r="N184" s="164"/>
      <c r="O184" s="165"/>
      <c r="P184" s="165"/>
      <c r="Q184" s="38"/>
      <c r="T184" s="142"/>
    </row>
    <row r="185" s="36" customFormat="true" ht="109.95" customHeight="true" spans="1:20">
      <c r="A185" s="56"/>
      <c r="B185" s="57"/>
      <c r="C185" s="58"/>
      <c r="D185" s="55" t="s">
        <v>200</v>
      </c>
      <c r="E185" s="82" t="s">
        <v>3286</v>
      </c>
      <c r="F185" s="80"/>
      <c r="G185" s="93"/>
      <c r="H185" s="84" t="s">
        <v>3287</v>
      </c>
      <c r="I185" s="114" t="s">
        <v>3270</v>
      </c>
      <c r="J185" s="115" t="s">
        <v>3102</v>
      </c>
      <c r="K185" s="116">
        <v>158300</v>
      </c>
      <c r="L185" s="156">
        <v>158300</v>
      </c>
      <c r="M185" s="156"/>
      <c r="N185" s="164"/>
      <c r="O185" s="165"/>
      <c r="P185" s="165"/>
      <c r="Q185" s="38"/>
      <c r="T185" s="142"/>
    </row>
    <row r="186" s="36" customFormat="true" ht="109.95" customHeight="true" spans="1:20">
      <c r="A186" s="56"/>
      <c r="B186" s="57"/>
      <c r="C186" s="58"/>
      <c r="D186" s="55" t="s">
        <v>200</v>
      </c>
      <c r="E186" s="82" t="s">
        <v>3288</v>
      </c>
      <c r="F186" s="80"/>
      <c r="G186" s="93"/>
      <c r="H186" s="83" t="s">
        <v>3289</v>
      </c>
      <c r="I186" s="114" t="s">
        <v>3270</v>
      </c>
      <c r="J186" s="115" t="s">
        <v>3102</v>
      </c>
      <c r="K186" s="176">
        <v>50000</v>
      </c>
      <c r="L186" s="177">
        <v>500</v>
      </c>
      <c r="M186" s="177">
        <v>49500</v>
      </c>
      <c r="N186" s="181"/>
      <c r="O186" s="182"/>
      <c r="P186" s="182"/>
      <c r="Q186" s="38"/>
      <c r="T186" s="142"/>
    </row>
    <row r="187" s="36" customFormat="true" ht="109.95" customHeight="true" spans="1:20">
      <c r="A187" s="56"/>
      <c r="B187" s="57"/>
      <c r="C187" s="58"/>
      <c r="D187" s="55" t="s">
        <v>200</v>
      </c>
      <c r="E187" s="77"/>
      <c r="F187" s="80"/>
      <c r="G187" s="78" t="s">
        <v>3290</v>
      </c>
      <c r="H187" s="79"/>
      <c r="I187" s="111"/>
      <c r="J187" s="112"/>
      <c r="K187" s="113">
        <v>11600</v>
      </c>
      <c r="L187" s="161">
        <f>L188+L189</f>
        <v>2000</v>
      </c>
      <c r="M187" s="161">
        <f>M188+M189</f>
        <v>9600</v>
      </c>
      <c r="N187" s="167"/>
      <c r="O187" s="168"/>
      <c r="P187" s="168"/>
      <c r="Q187" s="38"/>
      <c r="T187" s="142"/>
    </row>
    <row r="188" s="36" customFormat="true" ht="109.95" customHeight="true" spans="1:20">
      <c r="A188" s="56"/>
      <c r="B188" s="57"/>
      <c r="C188" s="58"/>
      <c r="D188" s="55" t="s">
        <v>200</v>
      </c>
      <c r="E188" s="82" t="s">
        <v>3291</v>
      </c>
      <c r="F188" s="80"/>
      <c r="G188" s="93"/>
      <c r="H188" s="84" t="s">
        <v>3292</v>
      </c>
      <c r="I188" s="114" t="s">
        <v>3270</v>
      </c>
      <c r="J188" s="115" t="s">
        <v>3102</v>
      </c>
      <c r="K188" s="116">
        <v>9600</v>
      </c>
      <c r="L188" s="156"/>
      <c r="M188" s="156">
        <v>9600</v>
      </c>
      <c r="N188" s="164"/>
      <c r="O188" s="165"/>
      <c r="P188" s="165"/>
      <c r="Q188" s="38"/>
      <c r="T188" s="142"/>
    </row>
    <row r="189" s="36" customFormat="true" ht="109.95" customHeight="true" spans="1:20">
      <c r="A189" s="56"/>
      <c r="B189" s="57"/>
      <c r="C189" s="58"/>
      <c r="D189" s="55" t="s">
        <v>200</v>
      </c>
      <c r="E189" s="82" t="s">
        <v>3293</v>
      </c>
      <c r="F189" s="80"/>
      <c r="G189" s="93"/>
      <c r="H189" s="84" t="s">
        <v>3294</v>
      </c>
      <c r="I189" s="114" t="s">
        <v>3270</v>
      </c>
      <c r="J189" s="115" t="s">
        <v>3102</v>
      </c>
      <c r="K189" s="116">
        <v>2000</v>
      </c>
      <c r="L189" s="156">
        <v>2000</v>
      </c>
      <c r="M189" s="156"/>
      <c r="N189" s="164"/>
      <c r="O189" s="165"/>
      <c r="P189" s="165"/>
      <c r="Q189" s="38"/>
      <c r="T189" s="142"/>
    </row>
    <row r="190" s="36" customFormat="true" ht="109.95" customHeight="true" spans="1:20">
      <c r="A190" s="56"/>
      <c r="B190" s="57"/>
      <c r="C190" s="58"/>
      <c r="D190" s="55" t="s">
        <v>200</v>
      </c>
      <c r="E190" s="77"/>
      <c r="F190" s="80"/>
      <c r="G190" s="81" t="s">
        <v>3295</v>
      </c>
      <c r="H190" s="79"/>
      <c r="I190" s="111"/>
      <c r="J190" s="154"/>
      <c r="K190" s="113">
        <v>50400</v>
      </c>
      <c r="L190" s="161">
        <v>35050</v>
      </c>
      <c r="M190" s="161">
        <v>6600</v>
      </c>
      <c r="N190" s="167">
        <v>8750</v>
      </c>
      <c r="O190" s="168"/>
      <c r="P190" s="168"/>
      <c r="Q190" s="38"/>
      <c r="T190" s="142"/>
    </row>
    <row r="191" s="36" customFormat="true" ht="109.95" customHeight="true" spans="1:20">
      <c r="A191" s="56"/>
      <c r="B191" s="57"/>
      <c r="C191" s="58"/>
      <c r="D191" s="55" t="s">
        <v>200</v>
      </c>
      <c r="E191" s="77"/>
      <c r="F191" s="80"/>
      <c r="G191" s="80"/>
      <c r="H191" s="84" t="s">
        <v>3296</v>
      </c>
      <c r="I191" s="114" t="s">
        <v>3270</v>
      </c>
      <c r="J191" s="115" t="s">
        <v>3102</v>
      </c>
      <c r="K191" s="116">
        <v>50400</v>
      </c>
      <c r="L191" s="156">
        <v>35050</v>
      </c>
      <c r="M191" s="156">
        <v>6600</v>
      </c>
      <c r="N191" s="164">
        <v>8750</v>
      </c>
      <c r="O191" s="165"/>
      <c r="P191" s="165"/>
      <c r="Q191" s="38"/>
      <c r="T191" s="142"/>
    </row>
    <row r="192" s="36" customFormat="true" ht="109.95" customHeight="true" spans="1:20">
      <c r="A192" s="56"/>
      <c r="B192" s="57"/>
      <c r="C192" s="58"/>
      <c r="D192" s="55" t="s">
        <v>200</v>
      </c>
      <c r="E192" s="77"/>
      <c r="F192" s="81" t="s">
        <v>3297</v>
      </c>
      <c r="G192" s="80"/>
      <c r="H192" s="79"/>
      <c r="I192" s="111"/>
      <c r="J192" s="112"/>
      <c r="K192" s="113">
        <f>L192+M192+N192</f>
        <v>264080.64</v>
      </c>
      <c r="L192" s="161">
        <f>L193+L197+L200+L203+L208+L213-A204-A207</f>
        <v>77378.69</v>
      </c>
      <c r="M192" s="161">
        <f>M193+M197+M200+M203+M208+M213</f>
        <v>34222.23</v>
      </c>
      <c r="N192" s="178">
        <f>232479.72-B205</f>
        <v>152479.72</v>
      </c>
      <c r="O192" s="168"/>
      <c r="P192" s="168"/>
      <c r="Q192" s="38"/>
      <c r="T192" s="142"/>
    </row>
    <row r="193" s="36" customFormat="true" ht="109.95" customHeight="true" spans="1:20">
      <c r="A193" s="56"/>
      <c r="B193" s="57"/>
      <c r="C193" s="58"/>
      <c r="D193" s="55" t="s">
        <v>200</v>
      </c>
      <c r="E193" s="82" t="s">
        <v>3250</v>
      </c>
      <c r="F193" s="81"/>
      <c r="G193" s="78" t="s">
        <v>3298</v>
      </c>
      <c r="H193" s="79"/>
      <c r="I193" s="111"/>
      <c r="J193" s="112"/>
      <c r="K193" s="113">
        <v>48057</v>
      </c>
      <c r="L193" s="161">
        <f>L194</f>
        <v>794</v>
      </c>
      <c r="M193" s="161"/>
      <c r="N193" s="178">
        <v>47263</v>
      </c>
      <c r="O193" s="168"/>
      <c r="P193" s="168"/>
      <c r="Q193" s="38"/>
      <c r="T193" s="142"/>
    </row>
    <row r="194" s="36" customFormat="true" ht="109.95" customHeight="true" spans="1:20">
      <c r="A194" s="56"/>
      <c r="B194" s="57"/>
      <c r="C194" s="58"/>
      <c r="D194" s="55" t="s">
        <v>200</v>
      </c>
      <c r="E194" s="82" t="s">
        <v>3250</v>
      </c>
      <c r="F194" s="81"/>
      <c r="G194" s="93"/>
      <c r="H194" s="83" t="s">
        <v>3299</v>
      </c>
      <c r="I194" s="186" t="s">
        <v>3300</v>
      </c>
      <c r="J194" s="112" t="s">
        <v>3022</v>
      </c>
      <c r="K194" s="116">
        <v>17370</v>
      </c>
      <c r="L194" s="156">
        <v>794</v>
      </c>
      <c r="M194" s="156"/>
      <c r="N194" s="164">
        <v>16576</v>
      </c>
      <c r="O194" s="165"/>
      <c r="P194" s="165"/>
      <c r="Q194" s="38"/>
      <c r="T194" s="142"/>
    </row>
    <row r="195" s="36" customFormat="true" ht="109.95" customHeight="true" spans="1:20">
      <c r="A195" s="56"/>
      <c r="B195" s="57"/>
      <c r="C195" s="58"/>
      <c r="D195" s="55" t="s">
        <v>200</v>
      </c>
      <c r="E195" s="82" t="s">
        <v>3250</v>
      </c>
      <c r="F195" s="81"/>
      <c r="G195" s="93"/>
      <c r="H195" s="84" t="s">
        <v>3301</v>
      </c>
      <c r="I195" s="186" t="s">
        <v>3300</v>
      </c>
      <c r="J195" s="112" t="s">
        <v>3022</v>
      </c>
      <c r="K195" s="116">
        <v>16427</v>
      </c>
      <c r="L195" s="156"/>
      <c r="M195" s="156"/>
      <c r="N195" s="164">
        <v>16427</v>
      </c>
      <c r="O195" s="165"/>
      <c r="P195" s="165"/>
      <c r="Q195" s="38"/>
      <c r="T195" s="142"/>
    </row>
    <row r="196" s="36" customFormat="true" ht="109.95" customHeight="true" spans="1:20">
      <c r="A196" s="56"/>
      <c r="B196" s="57"/>
      <c r="C196" s="58"/>
      <c r="D196" s="55" t="s">
        <v>200</v>
      </c>
      <c r="E196" s="82" t="s">
        <v>3250</v>
      </c>
      <c r="F196" s="81"/>
      <c r="G196" s="93"/>
      <c r="H196" s="84" t="s">
        <v>3302</v>
      </c>
      <c r="I196" s="186" t="s">
        <v>3300</v>
      </c>
      <c r="J196" s="112" t="s">
        <v>3022</v>
      </c>
      <c r="K196" s="116">
        <v>14260</v>
      </c>
      <c r="L196" s="156"/>
      <c r="M196" s="156"/>
      <c r="N196" s="164">
        <v>14260</v>
      </c>
      <c r="O196" s="165"/>
      <c r="P196" s="165"/>
      <c r="Q196" s="38"/>
      <c r="T196" s="142"/>
    </row>
    <row r="197" s="36" customFormat="true" ht="109.95" customHeight="true" spans="1:20">
      <c r="A197" s="56"/>
      <c r="B197" s="57"/>
      <c r="C197" s="58"/>
      <c r="D197" s="55" t="s">
        <v>200</v>
      </c>
      <c r="E197" s="77"/>
      <c r="F197" s="80"/>
      <c r="G197" s="81" t="s">
        <v>3303</v>
      </c>
      <c r="H197" s="79"/>
      <c r="I197" s="111"/>
      <c r="J197" s="112"/>
      <c r="K197" s="113">
        <v>17397.31</v>
      </c>
      <c r="L197" s="161">
        <v>14671.21</v>
      </c>
      <c r="M197" s="161"/>
      <c r="N197" s="167">
        <v>2726.1</v>
      </c>
      <c r="O197" s="168"/>
      <c r="P197" s="168"/>
      <c r="Q197" s="38"/>
      <c r="T197" s="142"/>
    </row>
    <row r="198" s="36" customFormat="true" ht="109.95" customHeight="true" spans="1:20">
      <c r="A198" s="56"/>
      <c r="B198" s="57"/>
      <c r="C198" s="58"/>
      <c r="D198" s="55" t="s">
        <v>200</v>
      </c>
      <c r="E198" s="77"/>
      <c r="F198" s="80"/>
      <c r="G198" s="80"/>
      <c r="H198" s="84" t="s">
        <v>3304</v>
      </c>
      <c r="I198" s="114" t="s">
        <v>3300</v>
      </c>
      <c r="J198" s="118" t="s">
        <v>3022</v>
      </c>
      <c r="K198" s="116">
        <v>15527.31</v>
      </c>
      <c r="L198" s="156">
        <v>13269.21</v>
      </c>
      <c r="M198" s="156"/>
      <c r="N198" s="164">
        <v>2258.1</v>
      </c>
      <c r="O198" s="165"/>
      <c r="P198" s="165"/>
      <c r="Q198" s="38"/>
      <c r="T198" s="142"/>
    </row>
    <row r="199" s="36" customFormat="true" ht="109.95" customHeight="true" spans="1:20">
      <c r="A199" s="56"/>
      <c r="B199" s="57"/>
      <c r="C199" s="58"/>
      <c r="D199" s="55" t="s">
        <v>200</v>
      </c>
      <c r="E199" s="77"/>
      <c r="F199" s="80"/>
      <c r="G199" s="80"/>
      <c r="H199" s="84" t="s">
        <v>3305</v>
      </c>
      <c r="I199" s="114" t="s">
        <v>3300</v>
      </c>
      <c r="J199" s="115" t="s">
        <v>3022</v>
      </c>
      <c r="K199" s="116">
        <v>1870</v>
      </c>
      <c r="L199" s="156">
        <v>1402</v>
      </c>
      <c r="M199" s="156"/>
      <c r="N199" s="164">
        <v>468</v>
      </c>
      <c r="O199" s="165"/>
      <c r="P199" s="165"/>
      <c r="Q199" s="38"/>
      <c r="T199" s="142"/>
    </row>
    <row r="200" s="36" customFormat="true" ht="109.95" customHeight="true" spans="1:20">
      <c r="A200" s="56"/>
      <c r="B200" s="57"/>
      <c r="C200" s="58"/>
      <c r="D200" s="55" t="s">
        <v>200</v>
      </c>
      <c r="E200" s="77"/>
      <c r="F200" s="80"/>
      <c r="G200" s="81" t="s">
        <v>3306</v>
      </c>
      <c r="H200" s="79"/>
      <c r="I200" s="111"/>
      <c r="J200" s="112"/>
      <c r="K200" s="113">
        <v>23561</v>
      </c>
      <c r="L200" s="161">
        <v>6999.3</v>
      </c>
      <c r="M200" s="161"/>
      <c r="N200" s="167">
        <v>16561.7</v>
      </c>
      <c r="O200" s="168"/>
      <c r="P200" s="168"/>
      <c r="Q200" s="38"/>
      <c r="T200" s="142"/>
    </row>
    <row r="201" s="36" customFormat="true" ht="109.95" customHeight="true" spans="1:20">
      <c r="A201" s="56"/>
      <c r="B201" s="57"/>
      <c r="C201" s="58"/>
      <c r="D201" s="55" t="s">
        <v>200</v>
      </c>
      <c r="E201" s="77"/>
      <c r="F201" s="80"/>
      <c r="G201" s="80"/>
      <c r="H201" s="84" t="s">
        <v>3307</v>
      </c>
      <c r="I201" s="114" t="s">
        <v>3300</v>
      </c>
      <c r="J201" s="115" t="s">
        <v>3022</v>
      </c>
      <c r="K201" s="116">
        <v>15700</v>
      </c>
      <c r="L201" s="156">
        <v>6828.3</v>
      </c>
      <c r="M201" s="156"/>
      <c r="N201" s="164">
        <v>8871.7</v>
      </c>
      <c r="O201" s="165"/>
      <c r="P201" s="165"/>
      <c r="Q201" s="38"/>
      <c r="T201" s="142"/>
    </row>
    <row r="202" s="36" customFormat="true" ht="109.95" customHeight="true" spans="1:20">
      <c r="A202" s="56"/>
      <c r="B202" s="57"/>
      <c r="C202" s="58"/>
      <c r="D202" s="55" t="s">
        <v>200</v>
      </c>
      <c r="E202" s="77"/>
      <c r="F202" s="80"/>
      <c r="G202" s="80"/>
      <c r="H202" s="84" t="s">
        <v>3308</v>
      </c>
      <c r="I202" s="114" t="s">
        <v>3300</v>
      </c>
      <c r="J202" s="115" t="s">
        <v>3022</v>
      </c>
      <c r="K202" s="116">
        <v>7861</v>
      </c>
      <c r="L202" s="156">
        <v>171</v>
      </c>
      <c r="M202" s="156"/>
      <c r="N202" s="164">
        <v>7690</v>
      </c>
      <c r="O202" s="165"/>
      <c r="P202" s="165"/>
      <c r="Q202" s="38"/>
      <c r="T202" s="142"/>
    </row>
    <row r="203" s="36" customFormat="true" ht="109.95" customHeight="true" spans="1:20">
      <c r="A203" s="56"/>
      <c r="B203" s="57"/>
      <c r="C203" s="58"/>
      <c r="D203" s="55" t="s">
        <v>200</v>
      </c>
      <c r="E203" s="77"/>
      <c r="F203" s="86"/>
      <c r="G203" s="183" t="s">
        <v>3309</v>
      </c>
      <c r="H203" s="184"/>
      <c r="I203" s="187"/>
      <c r="J203" s="112"/>
      <c r="K203" s="188">
        <v>213000</v>
      </c>
      <c r="L203" s="189">
        <v>108000</v>
      </c>
      <c r="M203" s="189"/>
      <c r="N203" s="193">
        <v>105000</v>
      </c>
      <c r="O203" s="168"/>
      <c r="P203" s="168"/>
      <c r="Q203" s="38"/>
      <c r="T203" s="142"/>
    </row>
    <row r="204" s="36" customFormat="true" ht="109.95" customHeight="true" spans="1:20">
      <c r="A204" s="56">
        <f>35000+20000</f>
        <v>55000</v>
      </c>
      <c r="B204" s="57"/>
      <c r="C204" s="58"/>
      <c r="D204" s="55" t="s">
        <v>200</v>
      </c>
      <c r="E204" s="77"/>
      <c r="F204" s="80"/>
      <c r="G204" s="93"/>
      <c r="H204" s="83" t="s">
        <v>3310</v>
      </c>
      <c r="I204" s="114" t="s">
        <v>3300</v>
      </c>
      <c r="J204" s="115" t="s">
        <v>3022</v>
      </c>
      <c r="K204" s="116">
        <v>105000</v>
      </c>
      <c r="L204" s="156">
        <v>105000</v>
      </c>
      <c r="M204" s="156"/>
      <c r="N204" s="164"/>
      <c r="O204" s="165"/>
      <c r="P204" s="165"/>
      <c r="Q204" s="38"/>
      <c r="T204" s="142"/>
    </row>
    <row r="205" s="36" customFormat="true" ht="109.95" customHeight="true" spans="1:20">
      <c r="A205" s="56"/>
      <c r="B205" s="57">
        <v>80000</v>
      </c>
      <c r="C205" s="58"/>
      <c r="D205" s="55" t="s">
        <v>200</v>
      </c>
      <c r="E205" s="82" t="s">
        <v>3311</v>
      </c>
      <c r="F205" s="80"/>
      <c r="G205" s="93"/>
      <c r="H205" s="84" t="s">
        <v>3312</v>
      </c>
      <c r="I205" s="114" t="s">
        <v>3300</v>
      </c>
      <c r="J205" s="115" t="s">
        <v>3022</v>
      </c>
      <c r="K205" s="116">
        <v>80000</v>
      </c>
      <c r="L205" s="156"/>
      <c r="M205" s="156"/>
      <c r="N205" s="164">
        <v>80000</v>
      </c>
      <c r="O205" s="165"/>
      <c r="P205" s="165"/>
      <c r="Q205" s="38"/>
      <c r="T205" s="142"/>
    </row>
    <row r="206" s="36" customFormat="true" ht="109.95" customHeight="true" spans="1:20">
      <c r="A206" s="56"/>
      <c r="B206" s="57"/>
      <c r="C206" s="58"/>
      <c r="D206" s="55" t="s">
        <v>200</v>
      </c>
      <c r="E206" s="82" t="s">
        <v>3313</v>
      </c>
      <c r="F206" s="80"/>
      <c r="G206" s="93"/>
      <c r="H206" s="84" t="s">
        <v>3314</v>
      </c>
      <c r="I206" s="114" t="s">
        <v>3300</v>
      </c>
      <c r="J206" s="115" t="s">
        <v>3022</v>
      </c>
      <c r="K206" s="116">
        <v>25000</v>
      </c>
      <c r="L206" s="156"/>
      <c r="M206" s="156"/>
      <c r="N206" s="164">
        <v>25000</v>
      </c>
      <c r="O206" s="165"/>
      <c r="P206" s="165"/>
      <c r="Q206" s="38"/>
      <c r="T206" s="142"/>
    </row>
    <row r="207" s="36" customFormat="true" ht="109.95" customHeight="true" spans="1:20">
      <c r="A207" s="56">
        <v>3000</v>
      </c>
      <c r="B207" s="57"/>
      <c r="C207" s="58"/>
      <c r="D207" s="55" t="s">
        <v>200</v>
      </c>
      <c r="E207" s="77"/>
      <c r="F207" s="80"/>
      <c r="G207" s="93"/>
      <c r="H207" s="84" t="s">
        <v>3315</v>
      </c>
      <c r="I207" s="114" t="s">
        <v>3300</v>
      </c>
      <c r="J207" s="115" t="s">
        <v>3022</v>
      </c>
      <c r="K207" s="116">
        <v>3000</v>
      </c>
      <c r="L207" s="156">
        <v>3000</v>
      </c>
      <c r="M207" s="156"/>
      <c r="N207" s="164"/>
      <c r="O207" s="165"/>
      <c r="P207" s="165"/>
      <c r="Q207" s="38"/>
      <c r="T207" s="142"/>
    </row>
    <row r="208" s="36" customFormat="true" ht="109.95" customHeight="true" spans="1:20">
      <c r="A208" s="56"/>
      <c r="B208" s="57"/>
      <c r="C208" s="58"/>
      <c r="D208" s="55" t="s">
        <v>200</v>
      </c>
      <c r="E208" s="77"/>
      <c r="F208" s="80"/>
      <c r="G208" s="78" t="s">
        <v>3316</v>
      </c>
      <c r="H208" s="79"/>
      <c r="I208" s="111"/>
      <c r="J208" s="112"/>
      <c r="K208" s="113">
        <v>63425.33</v>
      </c>
      <c r="L208" s="161">
        <v>4444.18</v>
      </c>
      <c r="M208" s="161">
        <v>10312.23</v>
      </c>
      <c r="N208" s="167">
        <v>48668.92</v>
      </c>
      <c r="O208" s="168"/>
      <c r="P208" s="168"/>
      <c r="Q208" s="195"/>
      <c r="R208" s="196"/>
      <c r="S208" s="196"/>
      <c r="T208" s="142"/>
    </row>
    <row r="209" s="36" customFormat="true" ht="109.95" customHeight="true" spans="1:20">
      <c r="A209" s="56"/>
      <c r="B209" s="57"/>
      <c r="C209" s="58"/>
      <c r="D209" s="55" t="s">
        <v>200</v>
      </c>
      <c r="E209" s="77"/>
      <c r="F209" s="80"/>
      <c r="G209" s="93"/>
      <c r="H209" s="84" t="s">
        <v>3317</v>
      </c>
      <c r="I209" s="114" t="s">
        <v>3300</v>
      </c>
      <c r="J209" s="115" t="s">
        <v>3022</v>
      </c>
      <c r="K209" s="116">
        <v>41481.15</v>
      </c>
      <c r="L209" s="156"/>
      <c r="M209" s="156">
        <v>10312.23</v>
      </c>
      <c r="N209" s="164">
        <v>31168.92</v>
      </c>
      <c r="O209" s="165"/>
      <c r="P209" s="165"/>
      <c r="Q209" s="38"/>
      <c r="T209" s="142"/>
    </row>
    <row r="210" s="36" customFormat="true" ht="109.95" customHeight="true" spans="1:20">
      <c r="A210" s="56"/>
      <c r="B210" s="57"/>
      <c r="C210" s="58"/>
      <c r="D210" s="55" t="s">
        <v>200</v>
      </c>
      <c r="E210" s="77"/>
      <c r="F210" s="80"/>
      <c r="G210" s="93"/>
      <c r="H210" s="84" t="s">
        <v>3318</v>
      </c>
      <c r="I210" s="114" t="s">
        <v>3300</v>
      </c>
      <c r="J210" s="115" t="s">
        <v>3022</v>
      </c>
      <c r="K210" s="116">
        <v>10000</v>
      </c>
      <c r="L210" s="156"/>
      <c r="M210" s="156"/>
      <c r="N210" s="164">
        <v>10000</v>
      </c>
      <c r="O210" s="165"/>
      <c r="P210" s="165"/>
      <c r="Q210" s="38"/>
      <c r="T210" s="142"/>
    </row>
    <row r="211" s="36" customFormat="true" ht="109.95" customHeight="true" spans="1:20">
      <c r="A211" s="56"/>
      <c r="B211" s="57"/>
      <c r="C211" s="58"/>
      <c r="D211" s="55" t="s">
        <v>200</v>
      </c>
      <c r="E211" s="77"/>
      <c r="F211" s="80"/>
      <c r="G211" s="93"/>
      <c r="H211" s="84" t="s">
        <v>3319</v>
      </c>
      <c r="I211" s="114" t="s">
        <v>3300</v>
      </c>
      <c r="J211" s="115" t="s">
        <v>3022</v>
      </c>
      <c r="K211" s="116">
        <v>7500</v>
      </c>
      <c r="L211" s="156"/>
      <c r="M211" s="156"/>
      <c r="N211" s="164">
        <v>7500</v>
      </c>
      <c r="O211" s="165"/>
      <c r="P211" s="165"/>
      <c r="Q211" s="38"/>
      <c r="T211" s="142"/>
    </row>
    <row r="212" s="36" customFormat="true" ht="109.95" customHeight="true" spans="1:20">
      <c r="A212" s="56"/>
      <c r="B212" s="57"/>
      <c r="C212" s="58"/>
      <c r="D212" s="55" t="s">
        <v>200</v>
      </c>
      <c r="E212" s="77"/>
      <c r="F212" s="80"/>
      <c r="G212" s="93"/>
      <c r="H212" s="84" t="s">
        <v>3320</v>
      </c>
      <c r="I212" s="114" t="s">
        <v>3300</v>
      </c>
      <c r="J212" s="115" t="s">
        <v>3022</v>
      </c>
      <c r="K212" s="116">
        <v>4444.18</v>
      </c>
      <c r="L212" s="156">
        <v>4444.18</v>
      </c>
      <c r="M212" s="156"/>
      <c r="N212" s="164"/>
      <c r="O212" s="165"/>
      <c r="P212" s="165"/>
      <c r="Q212" s="38"/>
      <c r="T212" s="142"/>
    </row>
    <row r="213" s="36" customFormat="true" ht="109.95" customHeight="true" spans="1:20">
      <c r="A213" s="56"/>
      <c r="B213" s="57"/>
      <c r="C213" s="58"/>
      <c r="D213" s="55" t="s">
        <v>200</v>
      </c>
      <c r="E213" s="77"/>
      <c r="F213" s="80"/>
      <c r="G213" s="81" t="s">
        <v>3321</v>
      </c>
      <c r="H213" s="79"/>
      <c r="I213" s="111"/>
      <c r="J213" s="112"/>
      <c r="K213" s="113">
        <v>36640</v>
      </c>
      <c r="L213" s="161">
        <v>470</v>
      </c>
      <c r="M213" s="161">
        <v>23910</v>
      </c>
      <c r="N213" s="178">
        <v>12260</v>
      </c>
      <c r="O213" s="168"/>
      <c r="P213" s="168"/>
      <c r="Q213" s="38"/>
      <c r="T213" s="142"/>
    </row>
    <row r="214" s="36" customFormat="true" ht="109.95" customHeight="true" spans="1:20">
      <c r="A214" s="56"/>
      <c r="B214" s="57"/>
      <c r="C214" s="58"/>
      <c r="D214" s="55" t="s">
        <v>200</v>
      </c>
      <c r="E214" s="77"/>
      <c r="F214" s="80"/>
      <c r="G214" s="80"/>
      <c r="H214" s="84" t="s">
        <v>3322</v>
      </c>
      <c r="I214" s="114" t="s">
        <v>3323</v>
      </c>
      <c r="J214" s="115" t="s">
        <v>3022</v>
      </c>
      <c r="K214" s="116">
        <v>1060</v>
      </c>
      <c r="L214" s="156"/>
      <c r="M214" s="156">
        <v>750</v>
      </c>
      <c r="N214" s="164">
        <v>310</v>
      </c>
      <c r="O214" s="165"/>
      <c r="P214" s="165"/>
      <c r="Q214" s="38"/>
      <c r="T214" s="142"/>
    </row>
    <row r="215" s="36" customFormat="true" ht="109.95" customHeight="true" spans="1:20">
      <c r="A215" s="56"/>
      <c r="B215" s="57"/>
      <c r="C215" s="58"/>
      <c r="D215" s="55" t="s">
        <v>200</v>
      </c>
      <c r="E215" s="77"/>
      <c r="F215" s="80"/>
      <c r="G215" s="80"/>
      <c r="H215" s="84" t="s">
        <v>3324</v>
      </c>
      <c r="I215" s="114" t="s">
        <v>3323</v>
      </c>
      <c r="J215" s="115" t="s">
        <v>3022</v>
      </c>
      <c r="K215" s="116">
        <v>14080</v>
      </c>
      <c r="L215" s="156">
        <v>470</v>
      </c>
      <c r="M215" s="156">
        <v>10660</v>
      </c>
      <c r="N215" s="164">
        <v>2950</v>
      </c>
      <c r="O215" s="165"/>
      <c r="P215" s="165"/>
      <c r="Q215" s="38"/>
      <c r="T215" s="142"/>
    </row>
    <row r="216" s="36" customFormat="true" ht="109.95" customHeight="true" spans="1:20">
      <c r="A216" s="56"/>
      <c r="B216" s="57"/>
      <c r="C216" s="58"/>
      <c r="D216" s="55" t="s">
        <v>200</v>
      </c>
      <c r="E216" s="77"/>
      <c r="F216" s="80"/>
      <c r="G216" s="80"/>
      <c r="H216" s="84" t="s">
        <v>3325</v>
      </c>
      <c r="I216" s="114" t="s">
        <v>3323</v>
      </c>
      <c r="J216" s="115" t="s">
        <v>3022</v>
      </c>
      <c r="K216" s="116">
        <v>12500</v>
      </c>
      <c r="L216" s="156"/>
      <c r="M216" s="156">
        <v>12500</v>
      </c>
      <c r="N216" s="164"/>
      <c r="O216" s="165"/>
      <c r="P216" s="165"/>
      <c r="Q216" s="38"/>
      <c r="T216" s="142"/>
    </row>
    <row r="217" s="36" customFormat="true" ht="109.95" customHeight="true" spans="1:20">
      <c r="A217" s="56"/>
      <c r="B217" s="57"/>
      <c r="C217" s="58"/>
      <c r="D217" s="55" t="s">
        <v>200</v>
      </c>
      <c r="E217" s="82" t="s">
        <v>3250</v>
      </c>
      <c r="F217" s="80"/>
      <c r="G217" s="80"/>
      <c r="H217" s="84" t="s">
        <v>3326</v>
      </c>
      <c r="I217" s="114" t="s">
        <v>3323</v>
      </c>
      <c r="J217" s="115" t="s">
        <v>3022</v>
      </c>
      <c r="K217" s="116">
        <v>9000</v>
      </c>
      <c r="L217" s="156"/>
      <c r="M217" s="156"/>
      <c r="N217" s="164">
        <v>9000</v>
      </c>
      <c r="O217" s="165"/>
      <c r="P217" s="165"/>
      <c r="Q217" s="38"/>
      <c r="T217" s="142"/>
    </row>
    <row r="218" s="36" customFormat="true" ht="109.95" customHeight="true" spans="1:20">
      <c r="A218" s="56"/>
      <c r="B218" s="57"/>
      <c r="C218" s="58"/>
      <c r="D218" s="55" t="s">
        <v>200</v>
      </c>
      <c r="E218" s="77"/>
      <c r="F218" s="81" t="s">
        <v>3327</v>
      </c>
      <c r="G218" s="80"/>
      <c r="H218" s="79"/>
      <c r="I218" s="190"/>
      <c r="J218" s="191"/>
      <c r="K218" s="113">
        <f>L218+M218+N218</f>
        <v>217991.57</v>
      </c>
      <c r="L218" s="161">
        <f>185716.42-A225</f>
        <v>180116.42</v>
      </c>
      <c r="M218" s="161">
        <v>457</v>
      </c>
      <c r="N218" s="167">
        <v>37418.15</v>
      </c>
      <c r="O218" s="168"/>
      <c r="P218" s="168"/>
      <c r="Q218" s="38"/>
      <c r="R218" s="144"/>
      <c r="S218" s="144"/>
      <c r="T218" s="142"/>
    </row>
    <row r="219" s="36" customFormat="true" ht="109.95" hidden="true" customHeight="true" spans="1:20">
      <c r="A219" s="59"/>
      <c r="B219" s="60"/>
      <c r="C219" s="148"/>
      <c r="D219" s="62"/>
      <c r="E219" s="90"/>
      <c r="F219" s="88" t="s">
        <v>3328</v>
      </c>
      <c r="G219" s="88"/>
      <c r="H219" s="88"/>
      <c r="I219" s="88"/>
      <c r="J219" s="88"/>
      <c r="K219" s="88"/>
      <c r="L219" s="88"/>
      <c r="M219" s="88"/>
      <c r="N219" s="88"/>
      <c r="O219" s="88"/>
      <c r="P219" s="88"/>
      <c r="R219" s="144"/>
      <c r="S219" s="144"/>
      <c r="T219" s="142"/>
    </row>
    <row r="220" s="36" customFormat="true" ht="109.95" hidden="true" customHeight="true" spans="1:20">
      <c r="A220" s="59"/>
      <c r="B220" s="60"/>
      <c r="C220" s="148"/>
      <c r="D220" s="62"/>
      <c r="E220" s="185"/>
      <c r="F220" s="88" t="s">
        <v>3329</v>
      </c>
      <c r="G220" s="88"/>
      <c r="H220" s="88"/>
      <c r="I220" s="88"/>
      <c r="J220" s="88"/>
      <c r="K220" s="88"/>
      <c r="L220" s="88"/>
      <c r="M220" s="88"/>
      <c r="N220" s="88"/>
      <c r="O220" s="88"/>
      <c r="P220" s="88"/>
      <c r="T220" s="142"/>
    </row>
    <row r="221" s="36" customFormat="true" ht="109.95" customHeight="true" spans="1:20">
      <c r="A221" s="56"/>
      <c r="B221" s="57"/>
      <c r="C221" s="58"/>
      <c r="D221" s="55" t="s">
        <v>200</v>
      </c>
      <c r="E221" s="77"/>
      <c r="F221" s="80"/>
      <c r="G221" s="78" t="s">
        <v>3330</v>
      </c>
      <c r="H221" s="79"/>
      <c r="I221" s="111"/>
      <c r="J221" s="112"/>
      <c r="K221" s="113">
        <v>114286</v>
      </c>
      <c r="L221" s="161">
        <v>94326</v>
      </c>
      <c r="M221" s="161"/>
      <c r="N221" s="167">
        <v>19960</v>
      </c>
      <c r="O221" s="168"/>
      <c r="P221" s="168"/>
      <c r="Q221" s="38"/>
      <c r="T221" s="142"/>
    </row>
    <row r="222" s="36" customFormat="true" ht="109.95" customHeight="true" spans="1:20">
      <c r="A222" s="56"/>
      <c r="B222" s="57"/>
      <c r="C222" s="58"/>
      <c r="D222" s="55" t="s">
        <v>200</v>
      </c>
      <c r="E222" s="77"/>
      <c r="F222" s="80"/>
      <c r="G222" s="80"/>
      <c r="H222" s="84" t="s">
        <v>3331</v>
      </c>
      <c r="I222" s="114" t="s">
        <v>3332</v>
      </c>
      <c r="J222" s="115" t="s">
        <v>3102</v>
      </c>
      <c r="K222" s="116">
        <v>13800</v>
      </c>
      <c r="L222" s="156">
        <v>13800</v>
      </c>
      <c r="M222" s="156"/>
      <c r="N222" s="164"/>
      <c r="O222" s="165"/>
      <c r="P222" s="165"/>
      <c r="Q222" s="38"/>
      <c r="T222" s="142"/>
    </row>
    <row r="223" s="36" customFormat="true" ht="109.95" customHeight="true" spans="1:20">
      <c r="A223" s="56"/>
      <c r="B223" s="57"/>
      <c r="C223" s="58"/>
      <c r="D223" s="55" t="s">
        <v>200</v>
      </c>
      <c r="E223" s="82" t="s">
        <v>3333</v>
      </c>
      <c r="F223" s="80"/>
      <c r="G223" s="80"/>
      <c r="H223" s="84" t="s">
        <v>3334</v>
      </c>
      <c r="I223" s="114" t="s">
        <v>3332</v>
      </c>
      <c r="J223" s="115" t="s">
        <v>3102</v>
      </c>
      <c r="K223" s="116">
        <v>61006</v>
      </c>
      <c r="L223" s="156">
        <v>56706</v>
      </c>
      <c r="M223" s="156"/>
      <c r="N223" s="164">
        <v>4300</v>
      </c>
      <c r="O223" s="165"/>
      <c r="P223" s="165"/>
      <c r="Q223" s="38"/>
      <c r="T223" s="142"/>
    </row>
    <row r="224" s="36" customFormat="true" ht="109.95" customHeight="true" spans="1:20">
      <c r="A224" s="56"/>
      <c r="B224" s="57"/>
      <c r="C224" s="58"/>
      <c r="D224" s="55" t="s">
        <v>200</v>
      </c>
      <c r="E224" s="77"/>
      <c r="F224" s="80"/>
      <c r="G224" s="80"/>
      <c r="H224" s="84" t="s">
        <v>3335</v>
      </c>
      <c r="I224" s="114" t="s">
        <v>3332</v>
      </c>
      <c r="J224" s="115" t="s">
        <v>3102</v>
      </c>
      <c r="K224" s="116">
        <v>20880</v>
      </c>
      <c r="L224" s="156">
        <v>5220</v>
      </c>
      <c r="M224" s="156"/>
      <c r="N224" s="164">
        <v>15660</v>
      </c>
      <c r="O224" s="165"/>
      <c r="P224" s="165">
        <v>20880</v>
      </c>
      <c r="Q224" s="38"/>
      <c r="R224" s="142"/>
      <c r="T224" s="142"/>
    </row>
    <row r="225" s="36" customFormat="true" ht="109.95" hidden="true" customHeight="true" spans="1:20">
      <c r="A225" s="59">
        <v>5600</v>
      </c>
      <c r="B225" s="60"/>
      <c r="C225" s="61" t="s">
        <v>3010</v>
      </c>
      <c r="D225" s="62"/>
      <c r="E225" s="90"/>
      <c r="F225" s="91"/>
      <c r="G225" s="91"/>
      <c r="H225" s="150" t="s">
        <v>3336</v>
      </c>
      <c r="I225" s="115" t="s">
        <v>3332</v>
      </c>
      <c r="J225" s="115" t="s">
        <v>3102</v>
      </c>
      <c r="K225" s="192">
        <f>L225</f>
        <v>18600</v>
      </c>
      <c r="L225" s="192">
        <f>13000+5600</f>
        <v>18600</v>
      </c>
      <c r="M225" s="192"/>
      <c r="N225" s="194"/>
      <c r="O225" s="194"/>
      <c r="P225" s="194"/>
      <c r="T225" s="142"/>
    </row>
    <row r="226" s="36" customFormat="true" ht="124.95" customHeight="true" spans="1:20">
      <c r="A226" s="56"/>
      <c r="B226" s="57"/>
      <c r="C226" s="58"/>
      <c r="D226" s="55" t="s">
        <v>200</v>
      </c>
      <c r="E226" s="77"/>
      <c r="F226" s="153" t="s">
        <v>3337</v>
      </c>
      <c r="G226" s="125"/>
      <c r="H226" s="125"/>
      <c r="I226" s="160"/>
      <c r="J226" s="125"/>
      <c r="K226" s="157"/>
      <c r="L226" s="125"/>
      <c r="M226" s="125"/>
      <c r="N226" s="125"/>
      <c r="O226" s="96"/>
      <c r="P226" s="96"/>
      <c r="Q226" s="38"/>
      <c r="T226" s="142"/>
    </row>
    <row r="227" s="36" customFormat="true" ht="109.95" customHeight="true" spans="1:20">
      <c r="A227" s="56"/>
      <c r="B227" s="57"/>
      <c r="C227" s="58"/>
      <c r="D227" s="55" t="s">
        <v>200</v>
      </c>
      <c r="E227" s="77"/>
      <c r="F227" s="80"/>
      <c r="G227" s="78" t="s">
        <v>3338</v>
      </c>
      <c r="H227" s="79"/>
      <c r="I227" s="111"/>
      <c r="J227" s="112"/>
      <c r="K227" s="113">
        <v>4865.57</v>
      </c>
      <c r="L227" s="161">
        <v>2333.42</v>
      </c>
      <c r="M227" s="161">
        <v>457</v>
      </c>
      <c r="N227" s="167">
        <v>2075.15</v>
      </c>
      <c r="O227" s="168"/>
      <c r="P227" s="168"/>
      <c r="Q227" s="38"/>
      <c r="T227" s="142"/>
    </row>
    <row r="228" s="36" customFormat="true" ht="109.95" customHeight="true" spans="1:20">
      <c r="A228" s="56"/>
      <c r="B228" s="57"/>
      <c r="C228" s="58"/>
      <c r="D228" s="55" t="s">
        <v>200</v>
      </c>
      <c r="E228" s="77"/>
      <c r="F228" s="80"/>
      <c r="G228" s="80"/>
      <c r="H228" s="84" t="s">
        <v>3339</v>
      </c>
      <c r="I228" s="114" t="s">
        <v>3340</v>
      </c>
      <c r="J228" s="115" t="s">
        <v>3102</v>
      </c>
      <c r="K228" s="116">
        <v>2333.42</v>
      </c>
      <c r="L228" s="156">
        <v>2333.42</v>
      </c>
      <c r="M228" s="156"/>
      <c r="N228" s="164"/>
      <c r="O228" s="165"/>
      <c r="P228" s="165"/>
      <c r="Q228" s="38"/>
      <c r="T228" s="142"/>
    </row>
    <row r="229" s="36" customFormat="true" ht="109.95" customHeight="true" spans="1:20">
      <c r="A229" s="56"/>
      <c r="B229" s="57"/>
      <c r="C229" s="58"/>
      <c r="D229" s="55" t="s">
        <v>200</v>
      </c>
      <c r="E229" s="82" t="s">
        <v>3333</v>
      </c>
      <c r="F229" s="80"/>
      <c r="G229" s="80"/>
      <c r="H229" s="84" t="s">
        <v>3341</v>
      </c>
      <c r="I229" s="114" t="s">
        <v>3340</v>
      </c>
      <c r="J229" s="115" t="s">
        <v>3102</v>
      </c>
      <c r="K229" s="116">
        <v>2532.15</v>
      </c>
      <c r="L229" s="156"/>
      <c r="M229" s="156">
        <v>457</v>
      </c>
      <c r="N229" s="164">
        <v>2075.15</v>
      </c>
      <c r="O229" s="165"/>
      <c r="P229" s="165"/>
      <c r="Q229" s="38"/>
      <c r="T229" s="142"/>
    </row>
    <row r="230" s="36" customFormat="true" ht="109.95" customHeight="true" spans="1:20">
      <c r="A230" s="56"/>
      <c r="B230" s="57"/>
      <c r="C230" s="58"/>
      <c r="D230" s="55" t="s">
        <v>200</v>
      </c>
      <c r="E230" s="77"/>
      <c r="F230" s="80"/>
      <c r="G230" s="78" t="s">
        <v>3342</v>
      </c>
      <c r="H230" s="79"/>
      <c r="I230" s="111"/>
      <c r="J230" s="112"/>
      <c r="K230" s="113">
        <v>56159</v>
      </c>
      <c r="L230" s="161">
        <v>48159</v>
      </c>
      <c r="M230" s="161"/>
      <c r="N230" s="167">
        <v>8000</v>
      </c>
      <c r="O230" s="168"/>
      <c r="P230" s="168"/>
      <c r="Q230" s="38"/>
      <c r="T230" s="142"/>
    </row>
    <row r="231" s="36" customFormat="true" ht="109.95" customHeight="true" spans="1:20">
      <c r="A231" s="56"/>
      <c r="B231" s="57"/>
      <c r="C231" s="58"/>
      <c r="D231" s="55" t="s">
        <v>200</v>
      </c>
      <c r="E231" s="77"/>
      <c r="F231" s="80"/>
      <c r="G231" s="93"/>
      <c r="H231" s="84" t="s">
        <v>3343</v>
      </c>
      <c r="I231" s="114" t="s">
        <v>3344</v>
      </c>
      <c r="J231" s="115" t="s">
        <v>3102</v>
      </c>
      <c r="K231" s="116">
        <v>8696</v>
      </c>
      <c r="L231" s="156">
        <v>696</v>
      </c>
      <c r="M231" s="156"/>
      <c r="N231" s="164">
        <v>8000</v>
      </c>
      <c r="O231" s="165"/>
      <c r="P231" s="165"/>
      <c r="Q231" s="38"/>
      <c r="T231" s="142"/>
    </row>
    <row r="232" s="36" customFormat="true" ht="109.95" customHeight="true" spans="1:20">
      <c r="A232" s="56"/>
      <c r="B232" s="57"/>
      <c r="C232" s="58"/>
      <c r="D232" s="55" t="s">
        <v>200</v>
      </c>
      <c r="E232" s="77"/>
      <c r="F232" s="80"/>
      <c r="G232" s="93"/>
      <c r="H232" s="84" t="s">
        <v>3345</v>
      </c>
      <c r="I232" s="114" t="s">
        <v>3344</v>
      </c>
      <c r="J232" s="115" t="s">
        <v>3102</v>
      </c>
      <c r="K232" s="116">
        <v>9873</v>
      </c>
      <c r="L232" s="156">
        <v>9873</v>
      </c>
      <c r="M232" s="156"/>
      <c r="N232" s="164"/>
      <c r="O232" s="165"/>
      <c r="P232" s="165"/>
      <c r="Q232" s="38"/>
      <c r="T232" s="142"/>
    </row>
    <row r="233" s="36" customFormat="true" ht="109.95" customHeight="true" spans="1:20">
      <c r="A233" s="56"/>
      <c r="B233" s="57"/>
      <c r="C233" s="58"/>
      <c r="D233" s="55" t="s">
        <v>200</v>
      </c>
      <c r="E233" s="77"/>
      <c r="F233" s="80"/>
      <c r="G233" s="93"/>
      <c r="H233" s="84" t="s">
        <v>3346</v>
      </c>
      <c r="I233" s="114" t="s">
        <v>3344</v>
      </c>
      <c r="J233" s="115" t="s">
        <v>3102</v>
      </c>
      <c r="K233" s="116">
        <v>7820</v>
      </c>
      <c r="L233" s="156">
        <v>7820</v>
      </c>
      <c r="M233" s="156"/>
      <c r="N233" s="164"/>
      <c r="O233" s="165"/>
      <c r="P233" s="165"/>
      <c r="Q233" s="38"/>
      <c r="T233" s="142"/>
    </row>
    <row r="234" s="36" customFormat="true" ht="109.95" customHeight="true" spans="1:20">
      <c r="A234" s="56"/>
      <c r="B234" s="57"/>
      <c r="C234" s="58"/>
      <c r="D234" s="55" t="s">
        <v>200</v>
      </c>
      <c r="E234" s="77"/>
      <c r="F234" s="80"/>
      <c r="G234" s="93"/>
      <c r="H234" s="84" t="s">
        <v>3347</v>
      </c>
      <c r="I234" s="114" t="s">
        <v>3344</v>
      </c>
      <c r="J234" s="115" t="s">
        <v>3102</v>
      </c>
      <c r="K234" s="116">
        <v>3500</v>
      </c>
      <c r="L234" s="156">
        <v>3500</v>
      </c>
      <c r="M234" s="156"/>
      <c r="N234" s="164"/>
      <c r="O234" s="165"/>
      <c r="P234" s="165"/>
      <c r="Q234" s="38"/>
      <c r="T234" s="142"/>
    </row>
    <row r="235" s="36" customFormat="true" ht="109.95" customHeight="true" spans="1:20">
      <c r="A235" s="56"/>
      <c r="B235" s="57"/>
      <c r="C235" s="58"/>
      <c r="D235" s="55" t="s">
        <v>200</v>
      </c>
      <c r="E235" s="77"/>
      <c r="F235" s="80"/>
      <c r="G235" s="93"/>
      <c r="H235" s="84" t="s">
        <v>3348</v>
      </c>
      <c r="I235" s="114" t="s">
        <v>3344</v>
      </c>
      <c r="J235" s="115" t="s">
        <v>3102</v>
      </c>
      <c r="K235" s="116">
        <v>4675</v>
      </c>
      <c r="L235" s="156">
        <v>4675</v>
      </c>
      <c r="M235" s="156"/>
      <c r="N235" s="164"/>
      <c r="O235" s="165"/>
      <c r="P235" s="165"/>
      <c r="Q235" s="38"/>
      <c r="T235" s="142"/>
    </row>
    <row r="236" s="36" customFormat="true" ht="109.95" customHeight="true" spans="1:20">
      <c r="A236" s="56"/>
      <c r="B236" s="57"/>
      <c r="C236" s="58"/>
      <c r="D236" s="55" t="s">
        <v>200</v>
      </c>
      <c r="E236" s="77"/>
      <c r="F236" s="80"/>
      <c r="G236" s="93"/>
      <c r="H236" s="84" t="s">
        <v>3349</v>
      </c>
      <c r="I236" s="114" t="s">
        <v>3344</v>
      </c>
      <c r="J236" s="118" t="s">
        <v>3102</v>
      </c>
      <c r="K236" s="116">
        <v>19045</v>
      </c>
      <c r="L236" s="156">
        <v>19045</v>
      </c>
      <c r="M236" s="156"/>
      <c r="N236" s="164"/>
      <c r="O236" s="165"/>
      <c r="P236" s="165"/>
      <c r="Q236" s="38"/>
      <c r="T236" s="142"/>
    </row>
    <row r="237" s="36" customFormat="true" ht="109.95" customHeight="true" spans="1:20">
      <c r="A237" s="56"/>
      <c r="B237" s="57"/>
      <c r="C237" s="58"/>
      <c r="D237" s="55" t="s">
        <v>200</v>
      </c>
      <c r="E237" s="77"/>
      <c r="F237" s="80"/>
      <c r="G237" s="93"/>
      <c r="H237" s="84" t="s">
        <v>3350</v>
      </c>
      <c r="I237" s="114" t="s">
        <v>3344</v>
      </c>
      <c r="J237" s="115" t="s">
        <v>3102</v>
      </c>
      <c r="K237" s="116">
        <v>2550</v>
      </c>
      <c r="L237" s="156">
        <v>2550</v>
      </c>
      <c r="M237" s="156"/>
      <c r="N237" s="164"/>
      <c r="O237" s="165"/>
      <c r="P237" s="165"/>
      <c r="Q237" s="38"/>
      <c r="T237" s="142"/>
    </row>
    <row r="238" s="36" customFormat="true" ht="109.95" customHeight="true" spans="1:20">
      <c r="A238" s="56"/>
      <c r="B238" s="57"/>
      <c r="C238" s="58"/>
      <c r="D238" s="55" t="s">
        <v>200</v>
      </c>
      <c r="E238" s="77"/>
      <c r="F238" s="80"/>
      <c r="G238" s="81" t="s">
        <v>475</v>
      </c>
      <c r="H238" s="79"/>
      <c r="I238" s="111"/>
      <c r="J238" s="112"/>
      <c r="K238" s="113">
        <v>2765</v>
      </c>
      <c r="L238" s="161">
        <v>2535</v>
      </c>
      <c r="M238" s="161"/>
      <c r="N238" s="167">
        <v>230</v>
      </c>
      <c r="O238" s="168"/>
      <c r="P238" s="168">
        <v>2765</v>
      </c>
      <c r="Q238" s="38"/>
      <c r="T238" s="142"/>
    </row>
    <row r="239" s="36" customFormat="true" ht="109.95" customHeight="true" spans="1:20">
      <c r="A239" s="56"/>
      <c r="B239" s="57"/>
      <c r="C239" s="58"/>
      <c r="D239" s="55" t="s">
        <v>200</v>
      </c>
      <c r="E239" s="77"/>
      <c r="F239" s="80"/>
      <c r="G239" s="93"/>
      <c r="H239" s="84" t="s">
        <v>3351</v>
      </c>
      <c r="I239" s="114" t="s">
        <v>3352</v>
      </c>
      <c r="J239" s="115" t="s">
        <v>3102</v>
      </c>
      <c r="K239" s="116">
        <v>500</v>
      </c>
      <c r="L239" s="156">
        <v>500</v>
      </c>
      <c r="M239" s="156"/>
      <c r="N239" s="164"/>
      <c r="O239" s="165"/>
      <c r="P239" s="165"/>
      <c r="Q239" s="38"/>
      <c r="R239" s="142"/>
      <c r="T239" s="142"/>
    </row>
    <row r="240" s="36" customFormat="true" ht="109.95" customHeight="true" spans="1:20">
      <c r="A240" s="56"/>
      <c r="B240" s="57"/>
      <c r="C240" s="58"/>
      <c r="D240" s="55" t="s">
        <v>200</v>
      </c>
      <c r="E240" s="77"/>
      <c r="F240" s="80"/>
      <c r="G240" s="80"/>
      <c r="H240" s="84" t="s">
        <v>3353</v>
      </c>
      <c r="I240" s="114" t="s">
        <v>3352</v>
      </c>
      <c r="J240" s="115" t="s">
        <v>3102</v>
      </c>
      <c r="K240" s="116">
        <v>2265</v>
      </c>
      <c r="L240" s="156">
        <v>2035</v>
      </c>
      <c r="M240" s="156"/>
      <c r="N240" s="164">
        <v>230</v>
      </c>
      <c r="O240" s="165"/>
      <c r="P240" s="165"/>
      <c r="Q240" s="38"/>
      <c r="R240" s="142"/>
      <c r="T240" s="142"/>
    </row>
    <row r="241" s="36" customFormat="true" ht="109.95" customHeight="true" spans="1:20">
      <c r="A241" s="56"/>
      <c r="B241" s="57"/>
      <c r="C241" s="58"/>
      <c r="D241" s="55" t="s">
        <v>200</v>
      </c>
      <c r="E241" s="77"/>
      <c r="F241" s="80"/>
      <c r="G241" s="81" t="s">
        <v>3354</v>
      </c>
      <c r="H241" s="79"/>
      <c r="I241" s="111"/>
      <c r="J241" s="112"/>
      <c r="K241" s="113">
        <v>35477</v>
      </c>
      <c r="L241" s="161">
        <v>29877</v>
      </c>
      <c r="M241" s="161"/>
      <c r="N241" s="167">
        <v>5600</v>
      </c>
      <c r="O241" s="168"/>
      <c r="P241" s="168">
        <v>35477</v>
      </c>
      <c r="Q241" s="38"/>
      <c r="T241" s="142"/>
    </row>
    <row r="242" s="36" customFormat="true" ht="109.95" customHeight="true" spans="1:20">
      <c r="A242" s="56"/>
      <c r="B242" s="57"/>
      <c r="C242" s="58"/>
      <c r="D242" s="55" t="s">
        <v>200</v>
      </c>
      <c r="E242" s="77"/>
      <c r="F242" s="80"/>
      <c r="G242" s="80"/>
      <c r="H242" s="84" t="s">
        <v>3355</v>
      </c>
      <c r="I242" s="114" t="s">
        <v>3352</v>
      </c>
      <c r="J242" s="115" t="s">
        <v>3102</v>
      </c>
      <c r="K242" s="116">
        <v>28000</v>
      </c>
      <c r="L242" s="156">
        <v>26600</v>
      </c>
      <c r="M242" s="156"/>
      <c r="N242" s="164">
        <v>1400</v>
      </c>
      <c r="O242" s="165"/>
      <c r="P242" s="165"/>
      <c r="Q242" s="38"/>
      <c r="R242" s="142"/>
      <c r="T242" s="142"/>
    </row>
    <row r="243" s="36" customFormat="true" ht="109.95" customHeight="true" spans="1:20">
      <c r="A243" s="56"/>
      <c r="B243" s="57"/>
      <c r="C243" s="58"/>
      <c r="D243" s="55" t="s">
        <v>200</v>
      </c>
      <c r="E243" s="77"/>
      <c r="F243" s="80"/>
      <c r="G243" s="80"/>
      <c r="H243" s="84" t="s">
        <v>3356</v>
      </c>
      <c r="I243" s="114" t="s">
        <v>3352</v>
      </c>
      <c r="J243" s="115" t="s">
        <v>3102</v>
      </c>
      <c r="K243" s="116">
        <v>2072</v>
      </c>
      <c r="L243" s="156">
        <v>2072</v>
      </c>
      <c r="M243" s="156"/>
      <c r="N243" s="164"/>
      <c r="O243" s="165"/>
      <c r="P243" s="165"/>
      <c r="Q243" s="38"/>
      <c r="R243" s="142"/>
      <c r="T243" s="142"/>
    </row>
    <row r="244" s="36" customFormat="true" ht="109.95" customHeight="true" spans="1:20">
      <c r="A244" s="56"/>
      <c r="B244" s="57"/>
      <c r="C244" s="58"/>
      <c r="D244" s="55" t="s">
        <v>200</v>
      </c>
      <c r="E244" s="77"/>
      <c r="F244" s="80"/>
      <c r="G244" s="80"/>
      <c r="H244" s="84" t="s">
        <v>3357</v>
      </c>
      <c r="I244" s="114" t="s">
        <v>3352</v>
      </c>
      <c r="J244" s="115" t="s">
        <v>3102</v>
      </c>
      <c r="K244" s="116">
        <v>5405</v>
      </c>
      <c r="L244" s="156">
        <v>1205</v>
      </c>
      <c r="M244" s="156"/>
      <c r="N244" s="164">
        <v>4200</v>
      </c>
      <c r="O244" s="165"/>
      <c r="P244" s="165"/>
      <c r="Q244" s="38"/>
      <c r="R244" s="142"/>
      <c r="T244" s="142"/>
    </row>
    <row r="245" s="36" customFormat="true" ht="109.95" customHeight="true" spans="1:20">
      <c r="A245" s="56"/>
      <c r="B245" s="57"/>
      <c r="C245" s="58"/>
      <c r="D245" s="55" t="s">
        <v>200</v>
      </c>
      <c r="E245" s="77"/>
      <c r="F245" s="80"/>
      <c r="G245" s="81" t="s">
        <v>3358</v>
      </c>
      <c r="H245" s="79"/>
      <c r="I245" s="111"/>
      <c r="J245" s="112"/>
      <c r="K245" s="113">
        <v>7678</v>
      </c>
      <c r="L245" s="161">
        <v>6125</v>
      </c>
      <c r="M245" s="161"/>
      <c r="N245" s="167">
        <v>1553</v>
      </c>
      <c r="O245" s="168"/>
      <c r="P245" s="168">
        <v>7678</v>
      </c>
      <c r="Q245" s="38"/>
      <c r="T245" s="142"/>
    </row>
    <row r="246" s="36" customFormat="true" ht="109.95" customHeight="true" spans="1:20">
      <c r="A246" s="56"/>
      <c r="B246" s="57"/>
      <c r="C246" s="58"/>
      <c r="D246" s="55" t="s">
        <v>200</v>
      </c>
      <c r="E246" s="77"/>
      <c r="F246" s="86"/>
      <c r="G246" s="86"/>
      <c r="H246" s="149" t="s">
        <v>3359</v>
      </c>
      <c r="I246" s="117" t="s">
        <v>3352</v>
      </c>
      <c r="J246" s="115" t="s">
        <v>3102</v>
      </c>
      <c r="K246" s="119">
        <v>7678</v>
      </c>
      <c r="L246" s="174">
        <v>6125</v>
      </c>
      <c r="M246" s="174"/>
      <c r="N246" s="179">
        <v>1553</v>
      </c>
      <c r="O246" s="165"/>
      <c r="P246" s="165"/>
      <c r="Q246" s="38"/>
      <c r="R246" s="142"/>
      <c r="T246" s="142"/>
    </row>
    <row r="247" s="36" customFormat="true" ht="109.95" customHeight="true" spans="1:20">
      <c r="A247" s="56"/>
      <c r="B247" s="57"/>
      <c r="C247" s="58"/>
      <c r="D247" s="55" t="s">
        <v>200</v>
      </c>
      <c r="E247" s="77"/>
      <c r="F247" s="80"/>
      <c r="G247" s="81" t="s">
        <v>3360</v>
      </c>
      <c r="H247" s="79"/>
      <c r="I247" s="111"/>
      <c r="J247" s="112"/>
      <c r="K247" s="113">
        <v>2361</v>
      </c>
      <c r="L247" s="161">
        <v>2361</v>
      </c>
      <c r="M247" s="161"/>
      <c r="N247" s="167"/>
      <c r="O247" s="168"/>
      <c r="P247" s="168">
        <v>2361</v>
      </c>
      <c r="Q247" s="38"/>
      <c r="T247" s="142"/>
    </row>
    <row r="248" s="36" customFormat="true" ht="109.95" customHeight="true" spans="1:20">
      <c r="A248" s="56"/>
      <c r="B248" s="57"/>
      <c r="C248" s="58"/>
      <c r="D248" s="55" t="s">
        <v>200</v>
      </c>
      <c r="E248" s="77"/>
      <c r="F248" s="80"/>
      <c r="G248" s="80"/>
      <c r="H248" s="84" t="s">
        <v>3361</v>
      </c>
      <c r="I248" s="114" t="s">
        <v>3352</v>
      </c>
      <c r="J248" s="115" t="s">
        <v>3102</v>
      </c>
      <c r="K248" s="116">
        <v>1211</v>
      </c>
      <c r="L248" s="156">
        <v>1211</v>
      </c>
      <c r="M248" s="156"/>
      <c r="N248" s="164"/>
      <c r="O248" s="165"/>
      <c r="P248" s="165"/>
      <c r="Q248" s="38"/>
      <c r="R248" s="142"/>
      <c r="T248" s="142"/>
    </row>
    <row r="249" s="36" customFormat="true" ht="109.95" customHeight="true" spans="1:20">
      <c r="A249" s="56"/>
      <c r="B249" s="57"/>
      <c r="C249" s="58"/>
      <c r="D249" s="55" t="s">
        <v>200</v>
      </c>
      <c r="E249" s="77"/>
      <c r="F249" s="80"/>
      <c r="G249" s="80"/>
      <c r="H249" s="84" t="s">
        <v>3362</v>
      </c>
      <c r="I249" s="114" t="s">
        <v>3352</v>
      </c>
      <c r="J249" s="115" t="s">
        <v>3102</v>
      </c>
      <c r="K249" s="116">
        <v>1150</v>
      </c>
      <c r="L249" s="156">
        <v>1150</v>
      </c>
      <c r="M249" s="156"/>
      <c r="N249" s="164"/>
      <c r="O249" s="165"/>
      <c r="P249" s="165"/>
      <c r="Q249" s="38"/>
      <c r="R249" s="142"/>
      <c r="T249" s="142"/>
    </row>
    <row r="250" s="36" customFormat="true" ht="109.95" customHeight="true" spans="1:20">
      <c r="A250" s="56"/>
      <c r="B250" s="57"/>
      <c r="C250" s="58"/>
      <c r="D250" s="55" t="s">
        <v>200</v>
      </c>
      <c r="E250" s="77"/>
      <c r="F250" s="81" t="s">
        <v>3363</v>
      </c>
      <c r="G250" s="80"/>
      <c r="H250" s="79"/>
      <c r="I250" s="111"/>
      <c r="J250" s="112"/>
      <c r="K250" s="113">
        <v>108526.17</v>
      </c>
      <c r="L250" s="161">
        <v>108526.17</v>
      </c>
      <c r="M250" s="161"/>
      <c r="N250" s="167"/>
      <c r="O250" s="168"/>
      <c r="P250" s="168"/>
      <c r="Q250" s="38"/>
      <c r="T250" s="142"/>
    </row>
    <row r="251" s="36" customFormat="true" ht="109.95" customHeight="true" spans="1:20">
      <c r="A251" s="56"/>
      <c r="B251" s="57"/>
      <c r="C251" s="58"/>
      <c r="D251" s="55" t="s">
        <v>200</v>
      </c>
      <c r="E251" s="77"/>
      <c r="F251" s="80"/>
      <c r="G251" s="81" t="s">
        <v>3364</v>
      </c>
      <c r="H251" s="79"/>
      <c r="I251" s="111"/>
      <c r="J251" s="112"/>
      <c r="K251" s="113">
        <v>44114</v>
      </c>
      <c r="L251" s="161">
        <v>44114</v>
      </c>
      <c r="M251" s="161"/>
      <c r="N251" s="167"/>
      <c r="O251" s="168"/>
      <c r="P251" s="168"/>
      <c r="Q251" s="38"/>
      <c r="T251" s="142"/>
    </row>
    <row r="252" s="36" customFormat="true" ht="109.95" hidden="true" customHeight="true" spans="1:20">
      <c r="A252" s="59"/>
      <c r="B252" s="60"/>
      <c r="C252" s="61" t="s">
        <v>3010</v>
      </c>
      <c r="D252" s="62"/>
      <c r="E252" s="90"/>
      <c r="F252" s="91"/>
      <c r="G252" s="91"/>
      <c r="H252" s="92" t="s">
        <v>3365</v>
      </c>
      <c r="I252" s="115" t="s">
        <v>3366</v>
      </c>
      <c r="J252" s="115" t="s">
        <v>3049</v>
      </c>
      <c r="K252" s="192">
        <v>5399</v>
      </c>
      <c r="L252" s="192">
        <v>5399</v>
      </c>
      <c r="M252" s="192"/>
      <c r="N252" s="194"/>
      <c r="O252" s="194"/>
      <c r="P252" s="194"/>
      <c r="T252" s="142"/>
    </row>
    <row r="253" s="36" customFormat="true" ht="109.95" hidden="true" customHeight="true" spans="1:20">
      <c r="A253" s="59"/>
      <c r="B253" s="60"/>
      <c r="C253" s="61" t="s">
        <v>3010</v>
      </c>
      <c r="D253" s="62"/>
      <c r="E253" s="90"/>
      <c r="F253" s="91"/>
      <c r="G253" s="91"/>
      <c r="H253" s="150" t="s">
        <v>3367</v>
      </c>
      <c r="I253" s="115" t="s">
        <v>3366</v>
      </c>
      <c r="J253" s="115" t="s">
        <v>3049</v>
      </c>
      <c r="K253" s="192">
        <v>2125</v>
      </c>
      <c r="L253" s="192">
        <v>2125</v>
      </c>
      <c r="M253" s="192"/>
      <c r="N253" s="194"/>
      <c r="O253" s="194"/>
      <c r="P253" s="194"/>
      <c r="T253" s="142"/>
    </row>
    <row r="254" s="36" customFormat="true" ht="109.95" hidden="true" customHeight="true" spans="1:20">
      <c r="A254" s="59"/>
      <c r="B254" s="60"/>
      <c r="C254" s="61" t="s">
        <v>3010</v>
      </c>
      <c r="D254" s="62"/>
      <c r="E254" s="90"/>
      <c r="F254" s="91"/>
      <c r="G254" s="91"/>
      <c r="H254" s="150" t="s">
        <v>3368</v>
      </c>
      <c r="I254" s="115" t="s">
        <v>3366</v>
      </c>
      <c r="J254" s="115" t="s">
        <v>3049</v>
      </c>
      <c r="K254" s="192">
        <v>977</v>
      </c>
      <c r="L254" s="192">
        <v>977</v>
      </c>
      <c r="M254" s="192"/>
      <c r="N254" s="194"/>
      <c r="O254" s="194"/>
      <c r="P254" s="194"/>
      <c r="T254" s="142"/>
    </row>
    <row r="255" s="36" customFormat="true" ht="109.95" hidden="true" customHeight="true" spans="1:20">
      <c r="A255" s="59"/>
      <c r="B255" s="60"/>
      <c r="C255" s="61" t="s">
        <v>3010</v>
      </c>
      <c r="D255" s="62"/>
      <c r="E255" s="90"/>
      <c r="F255" s="91"/>
      <c r="G255" s="91"/>
      <c r="H255" s="92" t="s">
        <v>3369</v>
      </c>
      <c r="I255" s="115" t="s">
        <v>3366</v>
      </c>
      <c r="J255" s="115" t="s">
        <v>3049</v>
      </c>
      <c r="K255" s="192">
        <v>28228</v>
      </c>
      <c r="L255" s="192">
        <v>28228</v>
      </c>
      <c r="M255" s="192"/>
      <c r="N255" s="194"/>
      <c r="O255" s="194"/>
      <c r="P255" s="194"/>
      <c r="T255" s="142"/>
    </row>
    <row r="256" s="36" customFormat="true" ht="109.95" hidden="true" customHeight="true" spans="1:20">
      <c r="A256" s="59"/>
      <c r="B256" s="60"/>
      <c r="C256" s="61" t="s">
        <v>3010</v>
      </c>
      <c r="D256" s="62"/>
      <c r="E256" s="90"/>
      <c r="F256" s="91"/>
      <c r="G256" s="91"/>
      <c r="H256" s="150" t="s">
        <v>3370</v>
      </c>
      <c r="I256" s="115" t="s">
        <v>3366</v>
      </c>
      <c r="J256" s="115" t="s">
        <v>3049</v>
      </c>
      <c r="K256" s="192">
        <v>7385</v>
      </c>
      <c r="L256" s="192">
        <v>7385</v>
      </c>
      <c r="M256" s="192"/>
      <c r="N256" s="194"/>
      <c r="O256" s="194"/>
      <c r="P256" s="194"/>
      <c r="T256" s="142"/>
    </row>
    <row r="257" s="36" customFormat="true" ht="109.95" customHeight="true" spans="1:20">
      <c r="A257" s="56"/>
      <c r="B257" s="57"/>
      <c r="C257" s="58"/>
      <c r="D257" s="55" t="s">
        <v>200</v>
      </c>
      <c r="E257" s="77"/>
      <c r="F257" s="80"/>
      <c r="G257" s="81" t="s">
        <v>3371</v>
      </c>
      <c r="H257" s="79"/>
      <c r="I257" s="111"/>
      <c r="J257" s="112"/>
      <c r="K257" s="113">
        <v>21698</v>
      </c>
      <c r="L257" s="161">
        <v>21698</v>
      </c>
      <c r="M257" s="161"/>
      <c r="N257" s="167"/>
      <c r="O257" s="168"/>
      <c r="P257" s="168"/>
      <c r="Q257" s="38"/>
      <c r="T257" s="142"/>
    </row>
    <row r="258" s="36" customFormat="true" ht="109.95" customHeight="true" spans="1:20">
      <c r="A258" s="56"/>
      <c r="B258" s="57"/>
      <c r="C258" s="58"/>
      <c r="D258" s="55" t="s">
        <v>200</v>
      </c>
      <c r="E258" s="77"/>
      <c r="F258" s="80"/>
      <c r="G258" s="80"/>
      <c r="H258" s="84" t="s">
        <v>3372</v>
      </c>
      <c r="I258" s="114" t="s">
        <v>3373</v>
      </c>
      <c r="J258" s="115" t="s">
        <v>3049</v>
      </c>
      <c r="K258" s="116">
        <v>4250</v>
      </c>
      <c r="L258" s="156">
        <v>4250</v>
      </c>
      <c r="M258" s="156"/>
      <c r="N258" s="164"/>
      <c r="O258" s="165"/>
      <c r="P258" s="165"/>
      <c r="Q258" s="38"/>
      <c r="T258" s="142"/>
    </row>
    <row r="259" s="36" customFormat="true" ht="109.95" customHeight="true" spans="1:20">
      <c r="A259" s="56"/>
      <c r="B259" s="57"/>
      <c r="C259" s="58"/>
      <c r="D259" s="55" t="s">
        <v>200</v>
      </c>
      <c r="E259" s="77"/>
      <c r="F259" s="80"/>
      <c r="G259" s="80"/>
      <c r="H259" s="83" t="s">
        <v>3374</v>
      </c>
      <c r="I259" s="114" t="s">
        <v>3373</v>
      </c>
      <c r="J259" s="115" t="s">
        <v>3049</v>
      </c>
      <c r="K259" s="116">
        <v>10128</v>
      </c>
      <c r="L259" s="156">
        <v>10128</v>
      </c>
      <c r="M259" s="156"/>
      <c r="N259" s="164"/>
      <c r="O259" s="165"/>
      <c r="P259" s="165"/>
      <c r="Q259" s="38"/>
      <c r="T259" s="142"/>
    </row>
    <row r="260" s="36" customFormat="true" ht="109.95" customHeight="true" spans="1:20">
      <c r="A260" s="56"/>
      <c r="B260" s="57"/>
      <c r="C260" s="58"/>
      <c r="D260" s="55" t="s">
        <v>200</v>
      </c>
      <c r="E260" s="77"/>
      <c r="F260" s="80"/>
      <c r="G260" s="80"/>
      <c r="H260" s="84" t="s">
        <v>3375</v>
      </c>
      <c r="I260" s="114" t="s">
        <v>3373</v>
      </c>
      <c r="J260" s="115" t="s">
        <v>3049</v>
      </c>
      <c r="K260" s="116">
        <v>2125</v>
      </c>
      <c r="L260" s="156">
        <v>2125</v>
      </c>
      <c r="M260" s="156"/>
      <c r="N260" s="164"/>
      <c r="O260" s="165"/>
      <c r="P260" s="165"/>
      <c r="Q260" s="38"/>
      <c r="T260" s="142"/>
    </row>
    <row r="261" s="36" customFormat="true" ht="109.95" customHeight="true" spans="1:20">
      <c r="A261" s="56"/>
      <c r="B261" s="57"/>
      <c r="C261" s="58"/>
      <c r="D261" s="55" t="s">
        <v>200</v>
      </c>
      <c r="E261" s="77"/>
      <c r="F261" s="80"/>
      <c r="G261" s="80"/>
      <c r="H261" s="84" t="s">
        <v>3376</v>
      </c>
      <c r="I261" s="114" t="s">
        <v>3373</v>
      </c>
      <c r="J261" s="115" t="s">
        <v>3049</v>
      </c>
      <c r="K261" s="116">
        <v>4250</v>
      </c>
      <c r="L261" s="156">
        <v>4250</v>
      </c>
      <c r="M261" s="156"/>
      <c r="N261" s="164"/>
      <c r="O261" s="165"/>
      <c r="P261" s="165"/>
      <c r="Q261" s="38"/>
      <c r="T261" s="142"/>
    </row>
    <row r="262" s="36" customFormat="true" ht="109.95" customHeight="true" spans="1:20">
      <c r="A262" s="56"/>
      <c r="B262" s="57"/>
      <c r="C262" s="58"/>
      <c r="D262" s="55" t="s">
        <v>200</v>
      </c>
      <c r="E262" s="77"/>
      <c r="F262" s="80"/>
      <c r="G262" s="80"/>
      <c r="H262" s="84" t="s">
        <v>3377</v>
      </c>
      <c r="I262" s="114" t="s">
        <v>3373</v>
      </c>
      <c r="J262" s="118" t="s">
        <v>3049</v>
      </c>
      <c r="K262" s="116">
        <v>945</v>
      </c>
      <c r="L262" s="156">
        <v>945</v>
      </c>
      <c r="M262" s="156"/>
      <c r="N262" s="164"/>
      <c r="O262" s="165"/>
      <c r="P262" s="165"/>
      <c r="Q262" s="38"/>
      <c r="T262" s="142"/>
    </row>
    <row r="263" s="36" customFormat="true" ht="109.95" customHeight="true" spans="1:20">
      <c r="A263" s="56"/>
      <c r="B263" s="57"/>
      <c r="C263" s="58"/>
      <c r="D263" s="55" t="s">
        <v>200</v>
      </c>
      <c r="E263" s="77"/>
      <c r="F263" s="80"/>
      <c r="G263" s="81" t="s">
        <v>3378</v>
      </c>
      <c r="H263" s="79"/>
      <c r="I263" s="111"/>
      <c r="J263" s="112"/>
      <c r="K263" s="113">
        <v>20023</v>
      </c>
      <c r="L263" s="161">
        <v>20023</v>
      </c>
      <c r="M263" s="161"/>
      <c r="N263" s="167"/>
      <c r="O263" s="168"/>
      <c r="P263" s="168"/>
      <c r="Q263" s="38"/>
      <c r="T263" s="142"/>
    </row>
    <row r="264" s="36" customFormat="true" ht="109.95" hidden="true" customHeight="true" spans="1:20">
      <c r="A264" s="59"/>
      <c r="B264" s="60"/>
      <c r="C264" s="61" t="s">
        <v>3010</v>
      </c>
      <c r="D264" s="62"/>
      <c r="E264" s="90"/>
      <c r="F264" s="91"/>
      <c r="G264" s="91"/>
      <c r="H264" s="150" t="s">
        <v>3379</v>
      </c>
      <c r="I264" s="115" t="s">
        <v>3380</v>
      </c>
      <c r="J264" s="115" t="s">
        <v>3049</v>
      </c>
      <c r="K264" s="192">
        <v>10384</v>
      </c>
      <c r="L264" s="192">
        <v>10384</v>
      </c>
      <c r="M264" s="192"/>
      <c r="N264" s="194"/>
      <c r="O264" s="194"/>
      <c r="P264" s="194"/>
      <c r="T264" s="142"/>
    </row>
    <row r="265" s="36" customFormat="true" ht="109.95" hidden="true" customHeight="true" spans="1:20">
      <c r="A265" s="59"/>
      <c r="B265" s="60"/>
      <c r="C265" s="61" t="s">
        <v>3010</v>
      </c>
      <c r="D265" s="62"/>
      <c r="E265" s="185" t="s">
        <v>3333</v>
      </c>
      <c r="F265" s="91"/>
      <c r="G265" s="91"/>
      <c r="H265" s="150" t="s">
        <v>3381</v>
      </c>
      <c r="I265" s="115" t="s">
        <v>3380</v>
      </c>
      <c r="J265" s="115" t="s">
        <v>3049</v>
      </c>
      <c r="K265" s="192">
        <v>9639</v>
      </c>
      <c r="L265" s="192">
        <v>9639</v>
      </c>
      <c r="M265" s="192"/>
      <c r="N265" s="194"/>
      <c r="O265" s="194"/>
      <c r="P265" s="194"/>
      <c r="T265" s="142"/>
    </row>
    <row r="266" s="36" customFormat="true" ht="109.95" customHeight="true" spans="1:20">
      <c r="A266" s="56"/>
      <c r="B266" s="57"/>
      <c r="C266" s="58"/>
      <c r="D266" s="55" t="s">
        <v>200</v>
      </c>
      <c r="E266" s="77"/>
      <c r="F266" s="80"/>
      <c r="G266" s="81" t="s">
        <v>3382</v>
      </c>
      <c r="H266" s="79"/>
      <c r="I266" s="111"/>
      <c r="J266" s="112"/>
      <c r="K266" s="113">
        <v>22691.17</v>
      </c>
      <c r="L266" s="161">
        <v>22691.17</v>
      </c>
      <c r="M266" s="161"/>
      <c r="N266" s="167"/>
      <c r="O266" s="168"/>
      <c r="P266" s="168"/>
      <c r="Q266" s="38"/>
      <c r="T266" s="142"/>
    </row>
    <row r="267" s="36" customFormat="true" ht="109.95" hidden="true" customHeight="true" spans="1:20">
      <c r="A267" s="59"/>
      <c r="B267" s="60"/>
      <c r="C267" s="61" t="s">
        <v>3010</v>
      </c>
      <c r="D267" s="62"/>
      <c r="E267" s="90"/>
      <c r="F267" s="91"/>
      <c r="G267" s="91"/>
      <c r="H267" s="92" t="s">
        <v>3383</v>
      </c>
      <c r="I267" s="115" t="s">
        <v>3384</v>
      </c>
      <c r="J267" s="115" t="s">
        <v>3049</v>
      </c>
      <c r="K267" s="192">
        <v>13317.57</v>
      </c>
      <c r="L267" s="192">
        <v>13317.57</v>
      </c>
      <c r="M267" s="192"/>
      <c r="N267" s="194"/>
      <c r="O267" s="194"/>
      <c r="P267" s="194"/>
      <c r="T267" s="142"/>
    </row>
    <row r="268" s="36" customFormat="true" ht="109.95" hidden="true" customHeight="true" spans="1:20">
      <c r="A268" s="59"/>
      <c r="B268" s="60"/>
      <c r="C268" s="61" t="s">
        <v>3010</v>
      </c>
      <c r="D268" s="62"/>
      <c r="E268" s="90"/>
      <c r="F268" s="91"/>
      <c r="G268" s="91"/>
      <c r="H268" s="92" t="s">
        <v>3385</v>
      </c>
      <c r="I268" s="115" t="s">
        <v>3384</v>
      </c>
      <c r="J268" s="115" t="s">
        <v>3049</v>
      </c>
      <c r="K268" s="192">
        <v>2557.25</v>
      </c>
      <c r="L268" s="192">
        <v>2557.25</v>
      </c>
      <c r="M268" s="192"/>
      <c r="N268" s="194"/>
      <c r="O268" s="194"/>
      <c r="P268" s="194"/>
      <c r="T268" s="142"/>
    </row>
    <row r="269" s="36" customFormat="true" ht="109.95" hidden="true" customHeight="true" spans="1:20">
      <c r="A269" s="59"/>
      <c r="B269" s="60"/>
      <c r="C269" s="61" t="s">
        <v>3010</v>
      </c>
      <c r="D269" s="62"/>
      <c r="E269" s="90"/>
      <c r="F269" s="91"/>
      <c r="G269" s="91"/>
      <c r="H269" s="92" t="s">
        <v>3386</v>
      </c>
      <c r="I269" s="115" t="s">
        <v>3384</v>
      </c>
      <c r="J269" s="115" t="s">
        <v>3049</v>
      </c>
      <c r="K269" s="192">
        <v>6816.35</v>
      </c>
      <c r="L269" s="192">
        <v>6816.35</v>
      </c>
      <c r="M269" s="192"/>
      <c r="N269" s="194"/>
      <c r="O269" s="194"/>
      <c r="P269" s="194"/>
      <c r="T269" s="142"/>
    </row>
    <row r="270" s="36" customFormat="true" ht="109.95" customHeight="true" spans="1:20">
      <c r="A270" s="56"/>
      <c r="B270" s="57"/>
      <c r="C270" s="58"/>
      <c r="D270" s="55" t="s">
        <v>200</v>
      </c>
      <c r="E270" s="77"/>
      <c r="F270" s="81" t="s">
        <v>3387</v>
      </c>
      <c r="G270" s="80"/>
      <c r="H270" s="79"/>
      <c r="I270" s="111"/>
      <c r="J270" s="112"/>
      <c r="K270" s="113">
        <f>L270+M270+N270</f>
        <v>246041</v>
      </c>
      <c r="L270" s="161">
        <f>181089-A295</f>
        <v>179010</v>
      </c>
      <c r="M270" s="161"/>
      <c r="N270" s="178">
        <f>106989-B278-B293</f>
        <v>67031</v>
      </c>
      <c r="O270" s="168"/>
      <c r="P270" s="168"/>
      <c r="Q270" s="38"/>
      <c r="T270" s="142"/>
    </row>
    <row r="271" s="36" customFormat="true" ht="109.95" customHeight="true" spans="1:20">
      <c r="A271" s="56"/>
      <c r="B271" s="57"/>
      <c r="C271" s="58"/>
      <c r="D271" s="55" t="s">
        <v>200</v>
      </c>
      <c r="E271" s="77"/>
      <c r="F271" s="80"/>
      <c r="G271" s="81" t="s">
        <v>3388</v>
      </c>
      <c r="H271" s="79"/>
      <c r="I271" s="111"/>
      <c r="J271" s="112"/>
      <c r="K271" s="113">
        <v>123102</v>
      </c>
      <c r="L271" s="113">
        <v>39513</v>
      </c>
      <c r="M271" s="113"/>
      <c r="N271" s="137">
        <v>83589</v>
      </c>
      <c r="O271" s="134"/>
      <c r="P271" s="134"/>
      <c r="Q271" s="38"/>
      <c r="T271" s="142"/>
    </row>
    <row r="272" s="36" customFormat="true" ht="109.95" customHeight="true" spans="1:20">
      <c r="A272" s="56"/>
      <c r="B272" s="57"/>
      <c r="C272" s="58"/>
      <c r="D272" s="55" t="s">
        <v>200</v>
      </c>
      <c r="E272" s="77"/>
      <c r="F272" s="80"/>
      <c r="G272" s="80"/>
      <c r="H272" s="83" t="s">
        <v>3389</v>
      </c>
      <c r="I272" s="114" t="s">
        <v>3067</v>
      </c>
      <c r="J272" s="122" t="s">
        <v>3068</v>
      </c>
      <c r="K272" s="116">
        <v>18000</v>
      </c>
      <c r="L272" s="116">
        <v>1800</v>
      </c>
      <c r="M272" s="116"/>
      <c r="N272" s="139">
        <v>16200</v>
      </c>
      <c r="O272" s="98"/>
      <c r="P272" s="98"/>
      <c r="Q272" s="38"/>
      <c r="T272" s="142"/>
    </row>
    <row r="273" s="36" customFormat="true" ht="109.95" customHeight="true" spans="1:20">
      <c r="A273" s="56"/>
      <c r="B273" s="57"/>
      <c r="C273" s="58"/>
      <c r="D273" s="55" t="s">
        <v>200</v>
      </c>
      <c r="E273" s="77"/>
      <c r="F273" s="80"/>
      <c r="G273" s="80"/>
      <c r="H273" s="83" t="s">
        <v>3390</v>
      </c>
      <c r="I273" s="114" t="s">
        <v>3067</v>
      </c>
      <c r="J273" s="115" t="s">
        <v>3068</v>
      </c>
      <c r="K273" s="116">
        <v>3900</v>
      </c>
      <c r="L273" s="116">
        <v>3900</v>
      </c>
      <c r="M273" s="116"/>
      <c r="N273" s="139"/>
      <c r="O273" s="98"/>
      <c r="P273" s="98"/>
      <c r="Q273" s="38"/>
      <c r="T273" s="142"/>
    </row>
    <row r="274" s="36" customFormat="true" ht="109.95" customHeight="true" spans="1:20">
      <c r="A274" s="56"/>
      <c r="B274" s="57"/>
      <c r="C274" s="58"/>
      <c r="D274" s="55" t="s">
        <v>200</v>
      </c>
      <c r="E274" s="82" t="s">
        <v>3391</v>
      </c>
      <c r="F274" s="80"/>
      <c r="G274" s="80"/>
      <c r="H274" s="84" t="s">
        <v>3392</v>
      </c>
      <c r="I274" s="114" t="s">
        <v>3393</v>
      </c>
      <c r="J274" s="115" t="s">
        <v>3068</v>
      </c>
      <c r="K274" s="116">
        <v>15554</v>
      </c>
      <c r="L274" s="156">
        <v>14543</v>
      </c>
      <c r="M274" s="156"/>
      <c r="N274" s="164">
        <v>1011</v>
      </c>
      <c r="O274" s="165"/>
      <c r="P274" s="165"/>
      <c r="Q274" s="38"/>
      <c r="T274" s="142"/>
    </row>
    <row r="275" s="36" customFormat="true" ht="109.95" customHeight="true" spans="1:20">
      <c r="A275" s="56"/>
      <c r="B275" s="57"/>
      <c r="C275" s="58"/>
      <c r="D275" s="55" t="s">
        <v>200</v>
      </c>
      <c r="E275" s="77"/>
      <c r="F275" s="80"/>
      <c r="G275" s="80"/>
      <c r="H275" s="83" t="s">
        <v>3394</v>
      </c>
      <c r="I275" s="114" t="s">
        <v>3067</v>
      </c>
      <c r="J275" s="115" t="s">
        <v>3068</v>
      </c>
      <c r="K275" s="116">
        <v>28320</v>
      </c>
      <c r="L275" s="116">
        <v>1500</v>
      </c>
      <c r="M275" s="116"/>
      <c r="N275" s="139">
        <v>26820</v>
      </c>
      <c r="O275" s="98"/>
      <c r="P275" s="98"/>
      <c r="Q275" s="38"/>
      <c r="T275" s="142"/>
    </row>
    <row r="276" s="36" customFormat="true" ht="109.95" customHeight="true" spans="1:20">
      <c r="A276" s="56"/>
      <c r="B276" s="57"/>
      <c r="C276" s="58"/>
      <c r="D276" s="55" t="s">
        <v>200</v>
      </c>
      <c r="E276" s="82" t="s">
        <v>3395</v>
      </c>
      <c r="F276" s="86"/>
      <c r="G276" s="86"/>
      <c r="H276" s="87" t="s">
        <v>3396</v>
      </c>
      <c r="I276" s="117" t="s">
        <v>3067</v>
      </c>
      <c r="J276" s="115" t="s">
        <v>3068</v>
      </c>
      <c r="K276" s="119">
        <v>15000</v>
      </c>
      <c r="L276" s="119">
        <v>8500</v>
      </c>
      <c r="M276" s="119"/>
      <c r="N276" s="140">
        <v>6500</v>
      </c>
      <c r="O276" s="98"/>
      <c r="P276" s="98"/>
      <c r="Q276" s="38"/>
      <c r="T276" s="142"/>
    </row>
    <row r="277" s="36" customFormat="true" ht="109.95" customHeight="true" spans="1:20">
      <c r="A277" s="56"/>
      <c r="B277" s="57"/>
      <c r="C277" s="58"/>
      <c r="D277" s="55" t="s">
        <v>200</v>
      </c>
      <c r="E277" s="77"/>
      <c r="F277" s="80"/>
      <c r="G277" s="80"/>
      <c r="H277" s="83" t="s">
        <v>3397</v>
      </c>
      <c r="I277" s="114" t="s">
        <v>3067</v>
      </c>
      <c r="J277" s="115" t="s">
        <v>3068</v>
      </c>
      <c r="K277" s="116">
        <v>13600</v>
      </c>
      <c r="L277" s="116">
        <v>100</v>
      </c>
      <c r="M277" s="116"/>
      <c r="N277" s="139">
        <v>13500</v>
      </c>
      <c r="O277" s="98"/>
      <c r="P277" s="98"/>
      <c r="Q277" s="38"/>
      <c r="T277" s="142"/>
    </row>
    <row r="278" s="36" customFormat="true" ht="109.95" customHeight="true" spans="1:20">
      <c r="A278" s="56"/>
      <c r="B278" s="57">
        <v>16558</v>
      </c>
      <c r="C278" s="58"/>
      <c r="D278" s="55" t="s">
        <v>200</v>
      </c>
      <c r="E278" s="82" t="s">
        <v>3398</v>
      </c>
      <c r="F278" s="80"/>
      <c r="G278" s="80"/>
      <c r="H278" s="84" t="s">
        <v>3399</v>
      </c>
      <c r="I278" s="114" t="s">
        <v>3067</v>
      </c>
      <c r="J278" s="118"/>
      <c r="K278" s="116">
        <v>16558</v>
      </c>
      <c r="L278" s="116"/>
      <c r="M278" s="116"/>
      <c r="N278" s="139">
        <v>16558</v>
      </c>
      <c r="O278" s="98"/>
      <c r="P278" s="98"/>
      <c r="Q278" s="38"/>
      <c r="T278" s="142"/>
    </row>
    <row r="279" s="36" customFormat="true" ht="109.95" customHeight="true" spans="1:20">
      <c r="A279" s="56"/>
      <c r="B279" s="57"/>
      <c r="C279" s="58"/>
      <c r="D279" s="55" t="s">
        <v>200</v>
      </c>
      <c r="E279" s="77"/>
      <c r="F279" s="80"/>
      <c r="G279" s="80"/>
      <c r="H279" s="83" t="s">
        <v>3400</v>
      </c>
      <c r="I279" s="114" t="s">
        <v>3067</v>
      </c>
      <c r="J279" s="115" t="s">
        <v>3068</v>
      </c>
      <c r="K279" s="116">
        <v>3000</v>
      </c>
      <c r="L279" s="116"/>
      <c r="M279" s="116"/>
      <c r="N279" s="139">
        <v>3000</v>
      </c>
      <c r="O279" s="98"/>
      <c r="P279" s="98"/>
      <c r="Q279" s="38"/>
      <c r="T279" s="142"/>
    </row>
    <row r="280" s="36" customFormat="true" ht="109.95" customHeight="true" spans="1:20">
      <c r="A280" s="56"/>
      <c r="B280" s="57"/>
      <c r="C280" s="58"/>
      <c r="D280" s="55" t="s">
        <v>200</v>
      </c>
      <c r="E280" s="77"/>
      <c r="F280" s="80"/>
      <c r="G280" s="80"/>
      <c r="H280" s="83" t="s">
        <v>3401</v>
      </c>
      <c r="I280" s="114" t="s">
        <v>3067</v>
      </c>
      <c r="J280" s="115" t="s">
        <v>3068</v>
      </c>
      <c r="K280" s="116">
        <v>3770</v>
      </c>
      <c r="L280" s="116">
        <v>3770</v>
      </c>
      <c r="M280" s="116"/>
      <c r="N280" s="139"/>
      <c r="O280" s="98"/>
      <c r="P280" s="98"/>
      <c r="Q280" s="38"/>
      <c r="T280" s="142"/>
    </row>
    <row r="281" s="36" customFormat="true" ht="109.95" customHeight="true" spans="1:20">
      <c r="A281" s="56"/>
      <c r="B281" s="57"/>
      <c r="C281" s="58"/>
      <c r="D281" s="55" t="s">
        <v>200</v>
      </c>
      <c r="E281" s="201" t="s">
        <v>3402</v>
      </c>
      <c r="F281" s="80"/>
      <c r="G281" s="80"/>
      <c r="H281" s="83" t="s">
        <v>3403</v>
      </c>
      <c r="I281" s="114" t="s">
        <v>3067</v>
      </c>
      <c r="J281" s="115" t="s">
        <v>3068</v>
      </c>
      <c r="K281" s="116">
        <v>2400</v>
      </c>
      <c r="L281" s="116">
        <v>2400</v>
      </c>
      <c r="M281" s="116"/>
      <c r="N281" s="139"/>
      <c r="O281" s="98"/>
      <c r="P281" s="98"/>
      <c r="Q281" s="38"/>
      <c r="T281" s="142"/>
    </row>
    <row r="282" s="36" customFormat="true" ht="109.95" customHeight="true" spans="1:20">
      <c r="A282" s="56"/>
      <c r="B282" s="57"/>
      <c r="C282" s="58"/>
      <c r="D282" s="55" t="s">
        <v>200</v>
      </c>
      <c r="E282" s="82" t="s">
        <v>3404</v>
      </c>
      <c r="F282" s="80"/>
      <c r="G282" s="80"/>
      <c r="H282" s="84" t="s">
        <v>3405</v>
      </c>
      <c r="I282" s="114" t="s">
        <v>3406</v>
      </c>
      <c r="J282" s="115" t="s">
        <v>3043</v>
      </c>
      <c r="K282" s="116">
        <v>1000</v>
      </c>
      <c r="L282" s="116">
        <v>1000</v>
      </c>
      <c r="M282" s="116"/>
      <c r="N282" s="139"/>
      <c r="O282" s="98"/>
      <c r="P282" s="98"/>
      <c r="Q282" s="38"/>
      <c r="T282" s="142"/>
    </row>
    <row r="283" s="36" customFormat="true" ht="109.95" customHeight="true" spans="1:20">
      <c r="A283" s="56"/>
      <c r="B283" s="57"/>
      <c r="C283" s="58"/>
      <c r="D283" s="55" t="s">
        <v>200</v>
      </c>
      <c r="E283" s="82" t="s">
        <v>3407</v>
      </c>
      <c r="F283" s="80"/>
      <c r="G283" s="80"/>
      <c r="H283" s="83" t="s">
        <v>3408</v>
      </c>
      <c r="I283" s="114" t="s">
        <v>3067</v>
      </c>
      <c r="J283" s="115" t="s">
        <v>3068</v>
      </c>
      <c r="K283" s="116">
        <v>2000</v>
      </c>
      <c r="L283" s="116">
        <v>2000</v>
      </c>
      <c r="M283" s="116"/>
      <c r="N283" s="139"/>
      <c r="O283" s="98"/>
      <c r="P283" s="98"/>
      <c r="Q283" s="38"/>
      <c r="T283" s="142"/>
    </row>
    <row r="284" s="36" customFormat="true" ht="109.95" customHeight="true" spans="1:20">
      <c r="A284" s="56"/>
      <c r="B284" s="57"/>
      <c r="C284" s="58"/>
      <c r="D284" s="55" t="s">
        <v>200</v>
      </c>
      <c r="E284" s="77"/>
      <c r="F284" s="80"/>
      <c r="G284" s="152" t="s">
        <v>3409</v>
      </c>
      <c r="H284" s="79"/>
      <c r="I284" s="111"/>
      <c r="J284" s="112"/>
      <c r="K284" s="113">
        <v>50000</v>
      </c>
      <c r="L284" s="161">
        <v>50000</v>
      </c>
      <c r="M284" s="161"/>
      <c r="N284" s="167"/>
      <c r="O284" s="168"/>
      <c r="P284" s="168"/>
      <c r="Q284" s="38"/>
      <c r="T284" s="142"/>
    </row>
    <row r="285" s="36" customFormat="true" ht="109.95" customHeight="true" spans="1:20">
      <c r="A285" s="56"/>
      <c r="B285" s="57"/>
      <c r="C285" s="58"/>
      <c r="D285" s="55" t="s">
        <v>200</v>
      </c>
      <c r="E285" s="77"/>
      <c r="F285" s="80"/>
      <c r="G285" s="80"/>
      <c r="H285" s="84" t="s">
        <v>3410</v>
      </c>
      <c r="I285" s="114" t="s">
        <v>3393</v>
      </c>
      <c r="J285" s="115" t="s">
        <v>3068</v>
      </c>
      <c r="K285" s="116">
        <v>10552</v>
      </c>
      <c r="L285" s="156">
        <v>10552</v>
      </c>
      <c r="M285" s="156"/>
      <c r="N285" s="164"/>
      <c r="O285" s="165"/>
      <c r="P285" s="165"/>
      <c r="Q285" s="38"/>
      <c r="T285" s="142"/>
    </row>
    <row r="286" s="36" customFormat="true" ht="109.95" customHeight="true" spans="1:20">
      <c r="A286" s="56"/>
      <c r="B286" s="57"/>
      <c r="C286" s="58"/>
      <c r="D286" s="55" t="s">
        <v>200</v>
      </c>
      <c r="E286" s="77"/>
      <c r="F286" s="80"/>
      <c r="G286" s="80"/>
      <c r="H286" s="84" t="s">
        <v>3411</v>
      </c>
      <c r="I286" s="114" t="s">
        <v>3393</v>
      </c>
      <c r="J286" s="115" t="s">
        <v>3068</v>
      </c>
      <c r="K286" s="116">
        <v>21546</v>
      </c>
      <c r="L286" s="156">
        <v>21546</v>
      </c>
      <c r="M286" s="156"/>
      <c r="N286" s="164"/>
      <c r="O286" s="165"/>
      <c r="P286" s="165"/>
      <c r="Q286" s="38"/>
      <c r="T286" s="142"/>
    </row>
    <row r="287" s="36" customFormat="true" ht="109.95" customHeight="true" spans="1:20">
      <c r="A287" s="56"/>
      <c r="B287" s="57"/>
      <c r="C287" s="58"/>
      <c r="D287" s="55" t="s">
        <v>200</v>
      </c>
      <c r="E287" s="82" t="s">
        <v>3412</v>
      </c>
      <c r="F287" s="80"/>
      <c r="G287" s="80"/>
      <c r="H287" s="84" t="s">
        <v>3413</v>
      </c>
      <c r="I287" s="114" t="s">
        <v>3393</v>
      </c>
      <c r="J287" s="115" t="s">
        <v>3068</v>
      </c>
      <c r="K287" s="116">
        <v>17902</v>
      </c>
      <c r="L287" s="156">
        <v>17902</v>
      </c>
      <c r="M287" s="156"/>
      <c r="N287" s="164"/>
      <c r="O287" s="165"/>
      <c r="P287" s="165"/>
      <c r="Q287" s="38"/>
      <c r="T287" s="142"/>
    </row>
    <row r="288" s="36" customFormat="true" ht="109.95" customHeight="true" spans="1:20">
      <c r="A288" s="56"/>
      <c r="B288" s="57"/>
      <c r="C288" s="58"/>
      <c r="D288" s="55" t="s">
        <v>200</v>
      </c>
      <c r="E288" s="77"/>
      <c r="F288" s="80"/>
      <c r="G288" s="81" t="s">
        <v>3414</v>
      </c>
      <c r="H288" s="79"/>
      <c r="I288" s="111"/>
      <c r="J288" s="112"/>
      <c r="K288" s="113">
        <v>58000</v>
      </c>
      <c r="L288" s="161">
        <v>58000</v>
      </c>
      <c r="M288" s="161"/>
      <c r="N288" s="167"/>
      <c r="O288" s="168"/>
      <c r="P288" s="168"/>
      <c r="Q288" s="38"/>
      <c r="T288" s="142"/>
    </row>
    <row r="289" s="36" customFormat="true" ht="109.95" customHeight="true" spans="1:20">
      <c r="A289" s="56"/>
      <c r="B289" s="57"/>
      <c r="C289" s="58"/>
      <c r="D289" s="55" t="s">
        <v>200</v>
      </c>
      <c r="E289" s="77"/>
      <c r="F289" s="80"/>
      <c r="G289" s="80"/>
      <c r="H289" s="83" t="s">
        <v>3415</v>
      </c>
      <c r="I289" s="114" t="s">
        <v>3067</v>
      </c>
      <c r="J289" s="115" t="s">
        <v>3068</v>
      </c>
      <c r="K289" s="116">
        <v>58000</v>
      </c>
      <c r="L289" s="156">
        <v>58000</v>
      </c>
      <c r="M289" s="156"/>
      <c r="N289" s="164"/>
      <c r="O289" s="165"/>
      <c r="P289" s="165"/>
      <c r="Q289" s="38"/>
      <c r="T289" s="142"/>
    </row>
    <row r="290" s="36" customFormat="true" ht="100.05" hidden="true" customHeight="true" spans="1:20">
      <c r="A290" s="59"/>
      <c r="B290" s="60"/>
      <c r="C290" s="148"/>
      <c r="D290" s="62"/>
      <c r="E290" s="185"/>
      <c r="F290" s="88" t="s">
        <v>3416</v>
      </c>
      <c r="G290" s="88"/>
      <c r="H290" s="88"/>
      <c r="I290" s="88"/>
      <c r="J290" s="88"/>
      <c r="K290" s="88"/>
      <c r="L290" s="88"/>
      <c r="M290" s="88"/>
      <c r="N290" s="88"/>
      <c r="O290" s="88"/>
      <c r="P290" s="88"/>
      <c r="T290" s="142"/>
    </row>
    <row r="291" s="36" customFormat="true" ht="109.95" customHeight="true" spans="1:20">
      <c r="A291" s="56"/>
      <c r="B291" s="57"/>
      <c r="C291" s="58"/>
      <c r="D291" s="55" t="s">
        <v>200</v>
      </c>
      <c r="E291" s="77"/>
      <c r="F291" s="80"/>
      <c r="G291" s="81" t="s">
        <v>3417</v>
      </c>
      <c r="H291" s="79"/>
      <c r="I291" s="111"/>
      <c r="J291" s="112"/>
      <c r="K291" s="113">
        <v>56976</v>
      </c>
      <c r="L291" s="113">
        <v>33576</v>
      </c>
      <c r="M291" s="113"/>
      <c r="N291" s="137">
        <v>23400</v>
      </c>
      <c r="O291" s="134"/>
      <c r="P291" s="134"/>
      <c r="Q291" s="38"/>
      <c r="T291" s="142"/>
    </row>
    <row r="292" s="36" customFormat="true" ht="109.95" customHeight="true" spans="1:20">
      <c r="A292" s="56"/>
      <c r="B292" s="57"/>
      <c r="C292" s="58"/>
      <c r="D292" s="55" t="s">
        <v>200</v>
      </c>
      <c r="E292" s="77"/>
      <c r="F292" s="80"/>
      <c r="G292" s="80"/>
      <c r="H292" s="79" t="s">
        <v>3418</v>
      </c>
      <c r="I292" s="114" t="s">
        <v>3067</v>
      </c>
      <c r="J292" s="115" t="s">
        <v>3068</v>
      </c>
      <c r="K292" s="116">
        <v>18000</v>
      </c>
      <c r="L292" s="116">
        <v>18000</v>
      </c>
      <c r="M292" s="116"/>
      <c r="N292" s="139"/>
      <c r="O292" s="98"/>
      <c r="P292" s="98"/>
      <c r="Q292" s="38"/>
      <c r="T292" s="142"/>
    </row>
    <row r="293" s="36" customFormat="true" ht="109.95" customHeight="true" spans="1:20">
      <c r="A293" s="56"/>
      <c r="B293" s="57">
        <v>23400</v>
      </c>
      <c r="C293" s="58"/>
      <c r="D293" s="55" t="s">
        <v>200</v>
      </c>
      <c r="E293" s="82" t="s">
        <v>3419</v>
      </c>
      <c r="F293" s="80"/>
      <c r="G293" s="80"/>
      <c r="H293" s="83" t="s">
        <v>3420</v>
      </c>
      <c r="I293" s="114" t="s">
        <v>3067</v>
      </c>
      <c r="J293" s="115" t="s">
        <v>3068</v>
      </c>
      <c r="K293" s="116">
        <v>26914</v>
      </c>
      <c r="L293" s="116">
        <v>3514</v>
      </c>
      <c r="M293" s="116"/>
      <c r="N293" s="139">
        <v>23400</v>
      </c>
      <c r="O293" s="98"/>
      <c r="P293" s="98"/>
      <c r="Q293" s="38"/>
      <c r="T293" s="142"/>
    </row>
    <row r="294" s="36" customFormat="true" ht="109.95" customHeight="true" spans="1:20">
      <c r="A294" s="56"/>
      <c r="B294" s="57"/>
      <c r="C294" s="58"/>
      <c r="D294" s="55" t="s">
        <v>200</v>
      </c>
      <c r="E294" s="82" t="s">
        <v>3421</v>
      </c>
      <c r="F294" s="80"/>
      <c r="G294" s="80"/>
      <c r="H294" s="83" t="s">
        <v>3422</v>
      </c>
      <c r="I294" s="114" t="s">
        <v>3067</v>
      </c>
      <c r="J294" s="115" t="s">
        <v>3068</v>
      </c>
      <c r="K294" s="116">
        <v>5225</v>
      </c>
      <c r="L294" s="116">
        <v>5225</v>
      </c>
      <c r="M294" s="116"/>
      <c r="N294" s="139"/>
      <c r="O294" s="98"/>
      <c r="P294" s="98"/>
      <c r="Q294" s="38"/>
      <c r="T294" s="142"/>
    </row>
    <row r="295" s="36" customFormat="true" ht="109.95" customHeight="true" spans="1:20">
      <c r="A295" s="56">
        <v>2079</v>
      </c>
      <c r="B295" s="57"/>
      <c r="C295" s="58"/>
      <c r="D295" s="55" t="s">
        <v>200</v>
      </c>
      <c r="E295" s="77"/>
      <c r="F295" s="80"/>
      <c r="G295" s="80"/>
      <c r="H295" s="83" t="s">
        <v>3423</v>
      </c>
      <c r="I295" s="114" t="s">
        <v>3067</v>
      </c>
      <c r="J295" s="115" t="s">
        <v>3068</v>
      </c>
      <c r="K295" s="116">
        <v>6837</v>
      </c>
      <c r="L295" s="116">
        <v>6837</v>
      </c>
      <c r="M295" s="116"/>
      <c r="N295" s="139"/>
      <c r="O295" s="98"/>
      <c r="P295" s="98"/>
      <c r="Q295" s="38"/>
      <c r="T295" s="142"/>
    </row>
    <row r="296" s="36" customFormat="true" ht="109.95" customHeight="true" spans="1:20">
      <c r="A296" s="56"/>
      <c r="B296" s="57"/>
      <c r="C296" s="58"/>
      <c r="D296" s="55" t="s">
        <v>200</v>
      </c>
      <c r="E296" s="77"/>
      <c r="F296" s="81" t="s">
        <v>3424</v>
      </c>
      <c r="G296" s="80"/>
      <c r="H296" s="79"/>
      <c r="I296" s="111"/>
      <c r="J296" s="112"/>
      <c r="K296" s="113">
        <v>353995</v>
      </c>
      <c r="L296" s="113">
        <v>343195</v>
      </c>
      <c r="M296" s="113"/>
      <c r="N296" s="137">
        <v>10800</v>
      </c>
      <c r="O296" s="134"/>
      <c r="P296" s="134"/>
      <c r="Q296" s="38"/>
      <c r="T296" s="142"/>
    </row>
    <row r="297" s="36" customFormat="true" ht="124.95" customHeight="true" spans="1:20">
      <c r="A297" s="56"/>
      <c r="B297" s="57"/>
      <c r="C297" s="58"/>
      <c r="D297" s="55" t="s">
        <v>200</v>
      </c>
      <c r="E297" s="77"/>
      <c r="F297" s="202" t="s">
        <v>3425</v>
      </c>
      <c r="G297" s="203"/>
      <c r="H297" s="203"/>
      <c r="I297" s="206"/>
      <c r="J297" s="125"/>
      <c r="K297" s="207"/>
      <c r="L297" s="203"/>
      <c r="M297" s="203"/>
      <c r="N297" s="203"/>
      <c r="O297" s="96"/>
      <c r="P297" s="96"/>
      <c r="Q297" s="38"/>
      <c r="T297" s="142"/>
    </row>
    <row r="298" s="36" customFormat="true" ht="109.95" customHeight="true" spans="1:20">
      <c r="A298" s="56"/>
      <c r="B298" s="57"/>
      <c r="C298" s="58"/>
      <c r="D298" s="55" t="s">
        <v>200</v>
      </c>
      <c r="E298" s="77"/>
      <c r="F298" s="80"/>
      <c r="G298" s="81" t="s">
        <v>3426</v>
      </c>
      <c r="H298" s="79"/>
      <c r="I298" s="111"/>
      <c r="J298" s="112"/>
      <c r="K298" s="113">
        <v>270390</v>
      </c>
      <c r="L298" s="113">
        <v>270390</v>
      </c>
      <c r="M298" s="113"/>
      <c r="N298" s="138"/>
      <c r="O298" s="134"/>
      <c r="P298" s="134"/>
      <c r="Q298" s="38"/>
      <c r="T298" s="142"/>
    </row>
    <row r="299" s="36" customFormat="true" ht="109.95" customHeight="true" spans="1:20">
      <c r="A299" s="56"/>
      <c r="B299" s="57"/>
      <c r="C299" s="58"/>
      <c r="D299" s="55" t="s">
        <v>200</v>
      </c>
      <c r="E299" s="77"/>
      <c r="F299" s="80"/>
      <c r="G299" s="80"/>
      <c r="H299" s="83" t="s">
        <v>3427</v>
      </c>
      <c r="I299" s="114" t="s">
        <v>3218</v>
      </c>
      <c r="J299" s="115" t="s">
        <v>3219</v>
      </c>
      <c r="K299" s="116">
        <v>270390</v>
      </c>
      <c r="L299" s="156">
        <v>270390</v>
      </c>
      <c r="M299" s="156"/>
      <c r="N299" s="164"/>
      <c r="O299" s="165"/>
      <c r="P299" s="165"/>
      <c r="Q299" s="38"/>
      <c r="T299" s="142"/>
    </row>
    <row r="300" s="36" customFormat="true" ht="109.95" hidden="true" customHeight="true" spans="1:20">
      <c r="A300" s="59"/>
      <c r="B300" s="60"/>
      <c r="C300" s="148"/>
      <c r="D300" s="62" t="s">
        <v>207</v>
      </c>
      <c r="E300" s="90"/>
      <c r="F300" s="91"/>
      <c r="G300" s="91"/>
      <c r="H300" s="92" t="s">
        <v>3428</v>
      </c>
      <c r="I300" s="115" t="s">
        <v>3218</v>
      </c>
      <c r="J300" s="115" t="s">
        <v>3219</v>
      </c>
      <c r="K300" s="123"/>
      <c r="L300" s="192"/>
      <c r="M300" s="192"/>
      <c r="N300" s="194"/>
      <c r="O300" s="194"/>
      <c r="P300" s="194"/>
      <c r="T300" s="142"/>
    </row>
    <row r="301" s="36" customFormat="true" ht="109.95" hidden="true" customHeight="true" spans="1:20">
      <c r="A301" s="59"/>
      <c r="B301" s="60"/>
      <c r="C301" s="148"/>
      <c r="D301" s="62" t="s">
        <v>207</v>
      </c>
      <c r="E301" s="185"/>
      <c r="F301" s="91"/>
      <c r="G301" s="91"/>
      <c r="H301" s="92" t="s">
        <v>3429</v>
      </c>
      <c r="I301" s="115" t="s">
        <v>3218</v>
      </c>
      <c r="J301" s="115" t="s">
        <v>3219</v>
      </c>
      <c r="K301" s="123"/>
      <c r="L301" s="192"/>
      <c r="M301" s="192"/>
      <c r="N301" s="194"/>
      <c r="O301" s="194"/>
      <c r="P301" s="194"/>
      <c r="T301" s="142"/>
    </row>
    <row r="302" s="36" customFormat="true" ht="109.95" customHeight="true" spans="1:20">
      <c r="A302" s="56"/>
      <c r="B302" s="57"/>
      <c r="C302" s="58"/>
      <c r="D302" s="55" t="s">
        <v>200</v>
      </c>
      <c r="E302" s="77"/>
      <c r="F302" s="80"/>
      <c r="G302" s="81" t="s">
        <v>3430</v>
      </c>
      <c r="H302" s="79"/>
      <c r="I302" s="111"/>
      <c r="J302" s="112"/>
      <c r="K302" s="113">
        <v>83605</v>
      </c>
      <c r="L302" s="113">
        <v>72805</v>
      </c>
      <c r="M302" s="113"/>
      <c r="N302" s="137">
        <v>10800</v>
      </c>
      <c r="O302" s="134"/>
      <c r="P302" s="134"/>
      <c r="Q302" s="38"/>
      <c r="T302" s="142"/>
    </row>
    <row r="303" s="36" customFormat="true" ht="109.95" customHeight="true" spans="1:20">
      <c r="A303" s="56"/>
      <c r="B303" s="57"/>
      <c r="C303" s="58"/>
      <c r="D303" s="55" t="s">
        <v>200</v>
      </c>
      <c r="E303" s="82" t="s">
        <v>3431</v>
      </c>
      <c r="F303" s="80"/>
      <c r="G303" s="80"/>
      <c r="H303" s="83" t="s">
        <v>3432</v>
      </c>
      <c r="I303" s="114" t="s">
        <v>3169</v>
      </c>
      <c r="J303" s="115" t="s">
        <v>3135</v>
      </c>
      <c r="K303" s="116">
        <v>82800</v>
      </c>
      <c r="L303" s="116">
        <v>72000</v>
      </c>
      <c r="M303" s="116"/>
      <c r="N303" s="139">
        <v>10800</v>
      </c>
      <c r="O303" s="98"/>
      <c r="P303" s="98"/>
      <c r="Q303" s="38"/>
      <c r="T303" s="142"/>
    </row>
    <row r="304" s="36" customFormat="true" ht="109.95" customHeight="true" spans="1:20">
      <c r="A304" s="56"/>
      <c r="B304" s="57"/>
      <c r="C304" s="58"/>
      <c r="D304" s="55" t="s">
        <v>200</v>
      </c>
      <c r="E304" s="77"/>
      <c r="F304" s="80"/>
      <c r="G304" s="80"/>
      <c r="H304" s="84" t="s">
        <v>3433</v>
      </c>
      <c r="I304" s="114" t="s">
        <v>3191</v>
      </c>
      <c r="J304" s="115" t="s">
        <v>3135</v>
      </c>
      <c r="K304" s="116">
        <v>805</v>
      </c>
      <c r="L304" s="116">
        <v>805</v>
      </c>
      <c r="M304" s="116"/>
      <c r="N304" s="139"/>
      <c r="O304" s="98"/>
      <c r="P304" s="98"/>
      <c r="Q304" s="38"/>
      <c r="T304" s="142"/>
    </row>
    <row r="305" s="36" customFormat="true" ht="109.95" customHeight="true" spans="1:20">
      <c r="A305" s="56"/>
      <c r="B305" s="57"/>
      <c r="C305" s="58"/>
      <c r="D305" s="55" t="s">
        <v>200</v>
      </c>
      <c r="E305" s="77"/>
      <c r="F305" s="204" t="s">
        <v>3434</v>
      </c>
      <c r="G305" s="85"/>
      <c r="H305" s="79"/>
      <c r="I305" s="111"/>
      <c r="J305" s="112"/>
      <c r="K305" s="113">
        <f>L305+M305+N305</f>
        <v>55360</v>
      </c>
      <c r="L305" s="113">
        <f>49732</f>
        <v>49732</v>
      </c>
      <c r="M305" s="113"/>
      <c r="N305" s="138">
        <f>36928-B314</f>
        <v>5628</v>
      </c>
      <c r="O305" s="134"/>
      <c r="P305" s="134"/>
      <c r="Q305" s="38"/>
      <c r="T305" s="142"/>
    </row>
    <row r="306" s="36" customFormat="true" ht="109.95" customHeight="true" spans="1:20">
      <c r="A306" s="56"/>
      <c r="B306" s="57"/>
      <c r="C306" s="58"/>
      <c r="D306" s="55" t="s">
        <v>200</v>
      </c>
      <c r="E306" s="77"/>
      <c r="F306" s="80"/>
      <c r="G306" s="81" t="s">
        <v>3435</v>
      </c>
      <c r="H306" s="79"/>
      <c r="I306" s="111"/>
      <c r="J306" s="112"/>
      <c r="K306" s="113">
        <v>69660</v>
      </c>
      <c r="L306" s="113">
        <v>37832</v>
      </c>
      <c r="M306" s="113"/>
      <c r="N306" s="137">
        <v>31828</v>
      </c>
      <c r="O306" s="134"/>
      <c r="P306" s="134"/>
      <c r="Q306" s="38"/>
      <c r="T306" s="142"/>
    </row>
    <row r="307" s="36" customFormat="true" ht="109.95" customHeight="true" spans="1:20">
      <c r="A307" s="56"/>
      <c r="B307" s="57"/>
      <c r="C307" s="58"/>
      <c r="D307" s="55" t="s">
        <v>200</v>
      </c>
      <c r="E307" s="82" t="s">
        <v>3436</v>
      </c>
      <c r="F307" s="80"/>
      <c r="G307" s="80"/>
      <c r="H307" s="84" t="s">
        <v>3437</v>
      </c>
      <c r="I307" s="114" t="s">
        <v>3438</v>
      </c>
      <c r="J307" s="115" t="s">
        <v>3043</v>
      </c>
      <c r="K307" s="116">
        <v>2000</v>
      </c>
      <c r="L307" s="116">
        <v>2000</v>
      </c>
      <c r="M307" s="116"/>
      <c r="N307" s="139"/>
      <c r="O307" s="98"/>
      <c r="P307" s="98"/>
      <c r="Q307" s="38"/>
      <c r="T307" s="142"/>
    </row>
    <row r="308" s="36" customFormat="true" ht="109.95" customHeight="true" spans="1:20">
      <c r="A308" s="56"/>
      <c r="B308" s="57"/>
      <c r="C308" s="58"/>
      <c r="D308" s="55" t="s">
        <v>200</v>
      </c>
      <c r="E308" s="77"/>
      <c r="F308" s="80"/>
      <c r="G308" s="80"/>
      <c r="H308" s="84" t="s">
        <v>3439</v>
      </c>
      <c r="I308" s="114" t="s">
        <v>3438</v>
      </c>
      <c r="J308" s="115" t="s">
        <v>3043</v>
      </c>
      <c r="K308" s="116">
        <v>4860</v>
      </c>
      <c r="L308" s="116">
        <v>4332</v>
      </c>
      <c r="M308" s="116"/>
      <c r="N308" s="139">
        <v>528</v>
      </c>
      <c r="O308" s="98"/>
      <c r="P308" s="98"/>
      <c r="Q308" s="38"/>
      <c r="T308" s="142"/>
    </row>
    <row r="309" s="36" customFormat="true" ht="109.95" customHeight="true" spans="1:20">
      <c r="A309" s="56"/>
      <c r="B309" s="57"/>
      <c r="C309" s="58"/>
      <c r="D309" s="55" t="s">
        <v>200</v>
      </c>
      <c r="E309" s="77"/>
      <c r="F309" s="80"/>
      <c r="G309" s="80"/>
      <c r="H309" s="84" t="s">
        <v>3440</v>
      </c>
      <c r="I309" s="114" t="s">
        <v>3438</v>
      </c>
      <c r="J309" s="115" t="s">
        <v>3043</v>
      </c>
      <c r="K309" s="116">
        <v>18500</v>
      </c>
      <c r="L309" s="116">
        <v>18500</v>
      </c>
      <c r="M309" s="116"/>
      <c r="N309" s="139"/>
      <c r="O309" s="98"/>
      <c r="P309" s="98"/>
      <c r="Q309" s="38"/>
      <c r="T309" s="142"/>
    </row>
    <row r="310" s="36" customFormat="true" ht="109.95" customHeight="true" spans="1:20">
      <c r="A310" s="56"/>
      <c r="B310" s="57"/>
      <c r="C310" s="58"/>
      <c r="D310" s="55" t="s">
        <v>200</v>
      </c>
      <c r="E310" s="77"/>
      <c r="F310" s="80"/>
      <c r="G310" s="80"/>
      <c r="H310" s="83" t="s">
        <v>3440</v>
      </c>
      <c r="I310" s="114" t="s">
        <v>3441</v>
      </c>
      <c r="J310" s="115" t="s">
        <v>3043</v>
      </c>
      <c r="K310" s="116">
        <v>1500</v>
      </c>
      <c r="L310" s="116">
        <v>1500</v>
      </c>
      <c r="M310" s="116"/>
      <c r="N310" s="139"/>
      <c r="O310" s="98"/>
      <c r="P310" s="98"/>
      <c r="Q310" s="38"/>
      <c r="T310" s="142"/>
    </row>
    <row r="311" s="36" customFormat="true" ht="109.95" customHeight="true" spans="1:20">
      <c r="A311" s="56"/>
      <c r="B311" s="57"/>
      <c r="C311" s="58"/>
      <c r="D311" s="55" t="s">
        <v>200</v>
      </c>
      <c r="E311" s="77"/>
      <c r="F311" s="80"/>
      <c r="G311" s="80"/>
      <c r="H311" s="83" t="s">
        <v>3442</v>
      </c>
      <c r="I311" s="114" t="s">
        <v>3186</v>
      </c>
      <c r="J311" s="118" t="s">
        <v>3187</v>
      </c>
      <c r="K311" s="116">
        <v>8500</v>
      </c>
      <c r="L311" s="116">
        <v>8500</v>
      </c>
      <c r="M311" s="166"/>
      <c r="N311" s="162"/>
      <c r="O311" s="163"/>
      <c r="P311" s="163"/>
      <c r="Q311" s="38"/>
      <c r="T311" s="142"/>
    </row>
    <row r="312" s="36" customFormat="true" ht="109.95" customHeight="true" spans="1:20">
      <c r="A312" s="56"/>
      <c r="B312" s="57"/>
      <c r="C312" s="58"/>
      <c r="D312" s="55" t="s">
        <v>200</v>
      </c>
      <c r="E312" s="82" t="s">
        <v>3443</v>
      </c>
      <c r="F312" s="80"/>
      <c r="G312" s="80"/>
      <c r="H312" s="84" t="s">
        <v>3444</v>
      </c>
      <c r="I312" s="114" t="s">
        <v>3191</v>
      </c>
      <c r="J312" s="115" t="s">
        <v>3135</v>
      </c>
      <c r="K312" s="116">
        <v>2000</v>
      </c>
      <c r="L312" s="116">
        <v>2000</v>
      </c>
      <c r="M312" s="116"/>
      <c r="N312" s="139"/>
      <c r="O312" s="98"/>
      <c r="P312" s="98"/>
      <c r="Q312" s="38"/>
      <c r="T312" s="142"/>
    </row>
    <row r="313" s="36" customFormat="true" ht="109.95" customHeight="true" spans="1:20">
      <c r="A313" s="56"/>
      <c r="B313" s="57"/>
      <c r="C313" s="58"/>
      <c r="D313" s="55" t="s">
        <v>200</v>
      </c>
      <c r="E313" s="77"/>
      <c r="F313" s="80"/>
      <c r="G313" s="80"/>
      <c r="H313" s="83" t="s">
        <v>3445</v>
      </c>
      <c r="I313" s="114" t="s">
        <v>3169</v>
      </c>
      <c r="J313" s="115" t="s">
        <v>3135</v>
      </c>
      <c r="K313" s="116">
        <v>1000</v>
      </c>
      <c r="L313" s="116">
        <v>1000</v>
      </c>
      <c r="M313" s="166"/>
      <c r="N313" s="162"/>
      <c r="O313" s="163"/>
      <c r="P313" s="163"/>
      <c r="Q313" s="38"/>
      <c r="T313" s="142"/>
    </row>
    <row r="314" s="36" customFormat="true" ht="109.95" customHeight="true" spans="1:20">
      <c r="A314" s="197"/>
      <c r="B314" s="56">
        <v>31300</v>
      </c>
      <c r="C314" s="58"/>
      <c r="D314" s="55" t="s">
        <v>200</v>
      </c>
      <c r="E314" s="82" t="s">
        <v>3446</v>
      </c>
      <c r="F314" s="80"/>
      <c r="G314" s="80"/>
      <c r="H314" s="83" t="s">
        <v>3447</v>
      </c>
      <c r="I314" s="114" t="s">
        <v>3067</v>
      </c>
      <c r="J314" s="115"/>
      <c r="K314" s="116">
        <v>31300</v>
      </c>
      <c r="L314" s="116"/>
      <c r="M314" s="166"/>
      <c r="N314" s="139">
        <v>31300</v>
      </c>
      <c r="O314" s="98"/>
      <c r="P314" s="98"/>
      <c r="Q314" s="38"/>
      <c r="T314" s="142"/>
    </row>
    <row r="315" s="36" customFormat="true" ht="109.95" customHeight="true" spans="1:20">
      <c r="A315" s="56"/>
      <c r="B315" s="57"/>
      <c r="C315" s="58"/>
      <c r="D315" s="55" t="s">
        <v>200</v>
      </c>
      <c r="E315" s="77"/>
      <c r="F315" s="80"/>
      <c r="G315" s="81" t="s">
        <v>3448</v>
      </c>
      <c r="H315" s="79"/>
      <c r="I315" s="111"/>
      <c r="J315" s="112"/>
      <c r="K315" s="113">
        <v>17000</v>
      </c>
      <c r="L315" s="113">
        <v>11900</v>
      </c>
      <c r="M315" s="113"/>
      <c r="N315" s="138">
        <v>5100</v>
      </c>
      <c r="O315" s="134"/>
      <c r="P315" s="134"/>
      <c r="Q315" s="38"/>
      <c r="T315" s="142"/>
    </row>
    <row r="316" s="36" customFormat="true" ht="109.95" customHeight="true" spans="1:20">
      <c r="A316" s="56"/>
      <c r="B316" s="57"/>
      <c r="C316" s="58"/>
      <c r="D316" s="55" t="s">
        <v>200</v>
      </c>
      <c r="E316" s="82" t="s">
        <v>3449</v>
      </c>
      <c r="F316" s="80"/>
      <c r="G316" s="80"/>
      <c r="H316" s="83" t="s">
        <v>3450</v>
      </c>
      <c r="I316" s="114" t="s">
        <v>3438</v>
      </c>
      <c r="J316" s="115" t="s">
        <v>3043</v>
      </c>
      <c r="K316" s="116">
        <v>9500</v>
      </c>
      <c r="L316" s="116">
        <v>6500</v>
      </c>
      <c r="M316" s="116"/>
      <c r="N316" s="139">
        <v>3000</v>
      </c>
      <c r="O316" s="98"/>
      <c r="P316" s="98"/>
      <c r="Q316" s="38"/>
      <c r="T316" s="142"/>
    </row>
    <row r="317" s="36" customFormat="true" ht="109.95" customHeight="true" spans="1:20">
      <c r="A317" s="198"/>
      <c r="B317" s="199"/>
      <c r="C317" s="200"/>
      <c r="D317" s="55" t="s">
        <v>200</v>
      </c>
      <c r="E317" s="205"/>
      <c r="F317" s="86"/>
      <c r="G317" s="86"/>
      <c r="H317" s="87" t="s">
        <v>3451</v>
      </c>
      <c r="I317" s="117" t="s">
        <v>3438</v>
      </c>
      <c r="J317" s="118" t="s">
        <v>3043</v>
      </c>
      <c r="K317" s="119">
        <v>7500</v>
      </c>
      <c r="L317" s="119">
        <v>5400</v>
      </c>
      <c r="M317" s="119"/>
      <c r="N317" s="140">
        <v>2100</v>
      </c>
      <c r="O317" s="98"/>
      <c r="P317" s="98"/>
      <c r="Q317" s="38"/>
      <c r="T317" s="142"/>
    </row>
    <row r="318" hidden="true"/>
    <row r="319" hidden="true"/>
    <row r="320" hidden="true"/>
    <row r="321" hidden="true"/>
    <row r="322" hidden="true"/>
    <row r="323" hidden="true"/>
    <row r="324" hidden="true"/>
    <row r="325" hidden="true"/>
    <row r="326" hidden="true"/>
    <row r="327" hidden="true"/>
    <row r="328" hidden="true"/>
    <row r="329" hidden="true"/>
    <row r="330" hidden="true"/>
    <row r="331" hidden="true"/>
    <row r="332" hidden="true"/>
    <row r="333" hidden="true"/>
    <row r="334" hidden="true"/>
    <row r="335" hidden="true"/>
    <row r="336" hidden="true"/>
    <row r="337" hidden="true"/>
    <row r="338" hidden="true"/>
    <row r="339" hidden="true"/>
    <row r="340" hidden="true"/>
    <row r="341" hidden="true"/>
    <row r="342" hidden="true"/>
    <row r="343" hidden="true"/>
    <row r="344" hidden="true"/>
    <row r="345" hidden="true"/>
    <row r="346" hidden="true"/>
    <row r="347" hidden="true"/>
    <row r="348" hidden="true"/>
    <row r="349" hidden="true"/>
    <row r="350" hidden="true"/>
    <row r="351" hidden="true"/>
    <row r="352" hidden="true"/>
    <row r="353" hidden="true"/>
    <row r="354" hidden="true"/>
    <row r="355" hidden="true"/>
    <row r="356" hidden="true"/>
    <row r="357" hidden="true"/>
    <row r="358" hidden="true"/>
    <row r="359" hidden="true"/>
    <row r="360" hidden="true"/>
    <row r="361" hidden="true"/>
    <row r="362" hidden="true"/>
    <row r="363" hidden="true"/>
    <row r="364" hidden="true"/>
    <row r="365" hidden="true"/>
    <row r="366" hidden="true"/>
    <row r="367" hidden="true"/>
    <row r="368" hidden="true"/>
    <row r="369" hidden="true"/>
    <row r="370" hidden="true"/>
    <row r="371" hidden="true"/>
    <row r="372" hidden="true"/>
    <row r="373" hidden="true"/>
    <row r="374" hidden="true"/>
    <row r="375" hidden="true"/>
    <row r="376" hidden="true"/>
    <row r="377" hidden="true"/>
    <row r="378" hidden="true"/>
    <row r="379" hidden="true"/>
    <row r="380" hidden="true"/>
    <row r="381" hidden="true"/>
    <row r="382" hidden="true"/>
    <row r="383" hidden="true"/>
    <row r="384" hidden="true"/>
    <row r="385" hidden="true"/>
    <row r="386" hidden="true"/>
    <row r="387" hidden="true"/>
    <row r="388" hidden="true"/>
    <row r="389" hidden="true"/>
    <row r="390" hidden="true"/>
    <row r="391" hidden="true"/>
    <row r="392" hidden="true"/>
    <row r="393" hidden="true"/>
    <row r="394" hidden="true"/>
    <row r="395" hidden="true"/>
    <row r="396" hidden="true"/>
    <row r="397" hidden="true"/>
    <row r="398" hidden="true"/>
    <row r="399" hidden="true"/>
    <row r="400" hidden="true"/>
    <row r="401" hidden="true"/>
    <row r="402" hidden="true"/>
    <row r="403" hidden="true"/>
    <row r="404" hidden="true"/>
    <row r="405" hidden="true"/>
    <row r="406" hidden="true"/>
    <row r="407" hidden="true"/>
    <row r="408" hidden="true"/>
    <row r="409" hidden="true"/>
    <row r="410" hidden="true"/>
    <row r="411" hidden="true"/>
    <row r="412" hidden="true"/>
    <row r="413" hidden="true"/>
    <row r="414" hidden="true"/>
    <row r="415" hidden="true"/>
    <row r="416" hidden="true"/>
    <row r="417" hidden="true"/>
    <row r="418" hidden="true"/>
    <row r="419" hidden="true"/>
    <row r="420" hidden="true"/>
    <row r="421" hidden="true"/>
    <row r="422" hidden="true"/>
    <row r="423" hidden="true"/>
    <row r="424" hidden="true"/>
    <row r="425" hidden="true"/>
    <row r="426" hidden="true"/>
    <row r="427" hidden="true"/>
    <row r="428" hidden="true"/>
    <row r="429" hidden="true"/>
    <row r="430" hidden="true"/>
    <row r="431" hidden="true"/>
    <row r="432" hidden="true"/>
    <row r="433" hidden="true"/>
    <row r="434" hidden="true"/>
    <row r="435" hidden="true"/>
    <row r="436" hidden="true"/>
    <row r="437" hidden="true"/>
    <row r="438" hidden="true"/>
    <row r="439" hidden="true"/>
    <row r="440" hidden="true"/>
    <row r="441" hidden="true"/>
    <row r="442" hidden="true"/>
    <row r="443" hidden="true"/>
    <row r="444" hidden="true"/>
    <row r="445" hidden="true"/>
    <row r="446" hidden="true"/>
    <row r="447" hidden="true"/>
    <row r="448" hidden="true"/>
    <row r="449" hidden="true"/>
    <row r="450" hidden="true"/>
    <row r="451" hidden="true"/>
    <row r="452" ht="100.95" customHeight="true" spans="4:19">
      <c r="D452" s="55" t="s">
        <v>200</v>
      </c>
      <c r="F452" s="153" t="s">
        <v>3452</v>
      </c>
      <c r="G452" s="153"/>
      <c r="H452" s="153"/>
      <c r="I452" s="153"/>
      <c r="J452" s="208"/>
      <c r="K452" s="153"/>
      <c r="L452" s="153"/>
      <c r="M452" s="153"/>
      <c r="N452" s="153"/>
      <c r="Q452" s="47"/>
      <c r="R452" s="47"/>
      <c r="S452" s="47"/>
    </row>
  </sheetData>
  <autoFilter ref="A5:T317">
    <filterColumn colId="3">
      <customFilters>
        <customFilter operator="equal" val="是"/>
      </customFilters>
    </filterColumn>
    <extLst/>
  </autoFilter>
  <mergeCells count="21">
    <mergeCell ref="F2:N2"/>
    <mergeCell ref="F3:G3"/>
    <mergeCell ref="L4:N4"/>
    <mergeCell ref="F6:H6"/>
    <mergeCell ref="F25:N25"/>
    <mergeCell ref="F46:N46"/>
    <mergeCell ref="F103:N103"/>
    <mergeCell ref="F123:N123"/>
    <mergeCell ref="F143:N143"/>
    <mergeCell ref="F219:N219"/>
    <mergeCell ref="F220:N220"/>
    <mergeCell ref="F226:N226"/>
    <mergeCell ref="F290:N290"/>
    <mergeCell ref="F297:N297"/>
    <mergeCell ref="F452:N452"/>
    <mergeCell ref="F4:F5"/>
    <mergeCell ref="G4:G5"/>
    <mergeCell ref="H4:H5"/>
    <mergeCell ref="I4:I5"/>
    <mergeCell ref="J4:J5"/>
    <mergeCell ref="K4:K5"/>
  </mergeCells>
  <hyperlinks>
    <hyperlink ref="F1" location="空白页!A1"/>
  </hyperlinks>
  <printOptions horizontalCentered="true"/>
  <pageMargins left="0.554861111111111" right="0.554861111111111" top="0.66875" bottom="0.60625" header="0.5" footer="0.5"/>
  <pageSetup paperSize="9" scale="26" fitToHeight="0" orientation="portrait" horizontalDpi="600" verticalDpi="600"/>
  <headerFooter/>
  <rowBreaks count="16" manualBreakCount="16">
    <brk id="25" max="13" man="1"/>
    <brk id="46" max="13" man="1"/>
    <brk id="66" max="13" man="1"/>
    <brk id="88" max="13" man="1"/>
    <brk id="103" max="13" man="1"/>
    <brk id="123" max="13" man="1"/>
    <brk id="143" max="13" man="1"/>
    <brk id="163" max="13" man="1"/>
    <brk id="183" max="13" man="1"/>
    <brk id="203" max="13" man="1"/>
    <brk id="226" max="13" man="1"/>
    <brk id="246" max="13" man="1"/>
    <brk id="276" max="13" man="1"/>
    <brk id="297" max="13" man="1"/>
    <brk id="453" max="255" man="1"/>
    <brk id="458" max="255"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true"/>
  </sheetPr>
  <dimension ref="A1:E51"/>
  <sheetViews>
    <sheetView tabSelected="1" view="pageBreakPreview" zoomScale="85" zoomScaleNormal="100" zoomScaleSheetLayoutView="85" workbookViewId="0">
      <pane ySplit="3" topLeftCell="A4" activePane="bottomLeft" state="frozen"/>
      <selection/>
      <selection pane="bottomLeft" activeCell="B36" sqref="B36"/>
    </sheetView>
  </sheetViews>
  <sheetFormatPr defaultColWidth="9" defaultRowHeight="30" customHeight="true" outlineLevelCol="4"/>
  <cols>
    <col min="1" max="1" width="7.375" style="6" customWidth="true"/>
    <col min="2" max="2" width="23.625" style="1" customWidth="true"/>
    <col min="3" max="3" width="39.25" style="7" customWidth="true"/>
    <col min="4" max="4" width="13.9166666666667" style="8" customWidth="true"/>
    <col min="5" max="5" width="23.25" style="1" customWidth="true"/>
    <col min="6" max="16384" width="9" style="1"/>
  </cols>
  <sheetData>
    <row r="1" s="1" customFormat="true" customHeight="true" spans="1:5">
      <c r="A1" s="9" t="s">
        <v>3453</v>
      </c>
      <c r="B1" s="9"/>
      <c r="C1" s="10"/>
      <c r="D1" s="11"/>
      <c r="E1" s="9"/>
    </row>
    <row r="2" s="1" customFormat="true" customHeight="true" spans="1:5">
      <c r="A2" s="7"/>
      <c r="C2" s="7"/>
      <c r="D2" s="12" t="s">
        <v>192</v>
      </c>
      <c r="E2" s="34"/>
    </row>
    <row r="3" s="2" customFormat="true" ht="40" customHeight="true" spans="1:5">
      <c r="A3" s="13" t="s">
        <v>3454</v>
      </c>
      <c r="B3" s="14"/>
      <c r="C3" s="15" t="s">
        <v>3455</v>
      </c>
      <c r="D3" s="16" t="s">
        <v>3456</v>
      </c>
      <c r="E3" s="35" t="s">
        <v>3015</v>
      </c>
    </row>
    <row r="4" s="3" customFormat="true" ht="35" customHeight="true" spans="1:5">
      <c r="A4" s="17"/>
      <c r="B4" s="18" t="s">
        <v>3457</v>
      </c>
      <c r="C4" s="19" t="s">
        <v>3458</v>
      </c>
      <c r="D4" s="20">
        <v>16308.13</v>
      </c>
      <c r="E4" s="4"/>
    </row>
    <row r="5" s="3" customFormat="true" customHeight="true" spans="1:4">
      <c r="A5" s="21"/>
      <c r="B5" s="18" t="s">
        <v>3459</v>
      </c>
      <c r="C5" s="19" t="s">
        <v>3460</v>
      </c>
      <c r="D5" s="20">
        <v>9056</v>
      </c>
    </row>
    <row r="6" s="3" customFormat="true" customHeight="true" spans="1:4">
      <c r="A6" s="21"/>
      <c r="B6" s="22" t="s">
        <v>3270</v>
      </c>
      <c r="C6" s="19" t="s">
        <v>3461</v>
      </c>
      <c r="D6" s="20">
        <v>36000</v>
      </c>
    </row>
    <row r="7" s="3" customFormat="true" customHeight="true" spans="1:4">
      <c r="A7" s="21"/>
      <c r="B7" s="22" t="s">
        <v>3270</v>
      </c>
      <c r="C7" s="23" t="s">
        <v>3462</v>
      </c>
      <c r="D7" s="24">
        <v>4000</v>
      </c>
    </row>
    <row r="8" s="4" customFormat="true" customHeight="true" spans="1:5">
      <c r="A8" s="21"/>
      <c r="B8" s="22" t="s">
        <v>3270</v>
      </c>
      <c r="C8" s="19" t="s">
        <v>3463</v>
      </c>
      <c r="D8" s="20">
        <v>2100</v>
      </c>
      <c r="E8" s="3"/>
    </row>
    <row r="9" s="3" customFormat="true" ht="35" customHeight="true" spans="1:5">
      <c r="A9" s="17"/>
      <c r="B9" s="22" t="s">
        <v>3021</v>
      </c>
      <c r="C9" s="19" t="s">
        <v>1907</v>
      </c>
      <c r="D9" s="20">
        <v>30000</v>
      </c>
      <c r="E9" s="4"/>
    </row>
    <row r="10" s="3" customFormat="true" customHeight="true" spans="1:5">
      <c r="A10" s="21"/>
      <c r="B10" s="22" t="s">
        <v>3021</v>
      </c>
      <c r="C10" s="19" t="s">
        <v>3464</v>
      </c>
      <c r="D10" s="20">
        <v>4500</v>
      </c>
      <c r="E10" s="4"/>
    </row>
    <row r="11" s="3" customFormat="true" customHeight="true" spans="1:5">
      <c r="A11" s="21"/>
      <c r="B11" s="22" t="s">
        <v>3021</v>
      </c>
      <c r="C11" s="19" t="s">
        <v>3465</v>
      </c>
      <c r="D11" s="20">
        <v>960</v>
      </c>
      <c r="E11" s="4"/>
    </row>
    <row r="12" s="3" customFormat="true" ht="35" customHeight="true" spans="1:5">
      <c r="A12" s="17"/>
      <c r="B12" s="25" t="s">
        <v>3344</v>
      </c>
      <c r="C12" s="23" t="s">
        <v>3466</v>
      </c>
      <c r="D12" s="20">
        <v>4049</v>
      </c>
      <c r="E12" s="4"/>
    </row>
    <row r="13" s="4" customFormat="true" customHeight="true" spans="1:5">
      <c r="A13" s="17"/>
      <c r="B13" s="25" t="s">
        <v>3344</v>
      </c>
      <c r="C13" s="23" t="s">
        <v>3467</v>
      </c>
      <c r="D13" s="20">
        <v>1860</v>
      </c>
      <c r="E13" s="3"/>
    </row>
    <row r="14" s="3" customFormat="true" ht="35" customHeight="true" spans="1:5">
      <c r="A14" s="17"/>
      <c r="B14" s="22" t="s">
        <v>3352</v>
      </c>
      <c r="C14" s="23" t="s">
        <v>3468</v>
      </c>
      <c r="D14" s="20">
        <v>800</v>
      </c>
      <c r="E14" s="4"/>
    </row>
    <row r="15" s="3" customFormat="true" customHeight="true" spans="1:4">
      <c r="A15" s="26"/>
      <c r="B15" s="25" t="s">
        <v>3021</v>
      </c>
      <c r="C15" s="23" t="s">
        <v>3469</v>
      </c>
      <c r="D15" s="20">
        <v>8000</v>
      </c>
    </row>
    <row r="16" s="3" customFormat="true" customHeight="true" spans="1:4">
      <c r="A16" s="26"/>
      <c r="B16" s="25"/>
      <c r="C16" s="23" t="s">
        <v>3470</v>
      </c>
      <c r="D16" s="20">
        <v>2000</v>
      </c>
    </row>
    <row r="17" s="3" customFormat="true" customHeight="true" spans="1:4">
      <c r="A17" s="26"/>
      <c r="B17" s="25"/>
      <c r="C17" s="23" t="s">
        <v>3471</v>
      </c>
      <c r="D17" s="20">
        <v>1800</v>
      </c>
    </row>
    <row r="18" s="3" customFormat="true" customHeight="true" spans="1:4">
      <c r="A18" s="26"/>
      <c r="B18" s="25"/>
      <c r="C18" s="23" t="s">
        <v>3472</v>
      </c>
      <c r="D18" s="20">
        <v>1900</v>
      </c>
    </row>
    <row r="19" s="3" customFormat="true" customHeight="true" spans="1:4">
      <c r="A19" s="26"/>
      <c r="B19" s="25"/>
      <c r="C19" s="23" t="s">
        <v>3473</v>
      </c>
      <c r="D19" s="20">
        <v>1700</v>
      </c>
    </row>
    <row r="20" s="3" customFormat="true" customHeight="true" spans="1:4">
      <c r="A20" s="26"/>
      <c r="B20" s="25"/>
      <c r="C20" s="23" t="s">
        <v>3474</v>
      </c>
      <c r="D20" s="20">
        <v>600</v>
      </c>
    </row>
    <row r="21" s="3" customFormat="true" customHeight="true" spans="1:4">
      <c r="A21" s="27"/>
      <c r="B21" s="22" t="s">
        <v>3475</v>
      </c>
      <c r="C21" s="23" t="s">
        <v>3476</v>
      </c>
      <c r="D21" s="24">
        <v>730</v>
      </c>
    </row>
    <row r="22" s="3" customFormat="true" customHeight="true" spans="1:5">
      <c r="A22" s="26"/>
      <c r="B22" s="22" t="s">
        <v>3300</v>
      </c>
      <c r="C22" s="23" t="s">
        <v>3477</v>
      </c>
      <c r="D22" s="28">
        <v>34000</v>
      </c>
      <c r="E22" s="22" t="s">
        <v>3478</v>
      </c>
    </row>
    <row r="23" s="4" customFormat="true" customHeight="true" spans="1:5">
      <c r="A23" s="17"/>
      <c r="B23" s="22" t="s">
        <v>3300</v>
      </c>
      <c r="C23" s="23" t="s">
        <v>3479</v>
      </c>
      <c r="D23" s="20">
        <v>7591</v>
      </c>
      <c r="E23" s="22" t="s">
        <v>3480</v>
      </c>
    </row>
    <row r="24" s="4" customFormat="true" customHeight="true" spans="1:4">
      <c r="A24" s="17"/>
      <c r="B24" s="22" t="s">
        <v>3191</v>
      </c>
      <c r="C24" s="23" t="s">
        <v>3481</v>
      </c>
      <c r="D24" s="20">
        <v>22563</v>
      </c>
    </row>
    <row r="25" s="4" customFormat="true" customHeight="true" spans="1:4">
      <c r="A25" s="17"/>
      <c r="B25" s="22"/>
      <c r="C25" s="29" t="s">
        <v>3482</v>
      </c>
      <c r="D25" s="30">
        <v>6400</v>
      </c>
    </row>
    <row r="26" s="4" customFormat="true" customHeight="true" spans="1:4">
      <c r="A26" s="17"/>
      <c r="B26" s="22"/>
      <c r="C26" s="29" t="s">
        <v>3483</v>
      </c>
      <c r="D26" s="30">
        <v>1163</v>
      </c>
    </row>
    <row r="27" s="4" customFormat="true" customHeight="true" spans="1:4">
      <c r="A27" s="17"/>
      <c r="B27" s="22"/>
      <c r="C27" s="29" t="s">
        <v>3484</v>
      </c>
      <c r="D27" s="30">
        <v>3000</v>
      </c>
    </row>
    <row r="28" s="4" customFormat="true" customHeight="true" spans="1:4">
      <c r="A28" s="17"/>
      <c r="B28" s="22"/>
      <c r="C28" s="29" t="s">
        <v>3485</v>
      </c>
      <c r="D28" s="30">
        <v>3000</v>
      </c>
    </row>
    <row r="29" s="4" customFormat="true" customHeight="true" spans="1:4">
      <c r="A29" s="17"/>
      <c r="B29" s="22"/>
      <c r="C29" s="29" t="s">
        <v>3486</v>
      </c>
      <c r="D29" s="30">
        <v>6000</v>
      </c>
    </row>
    <row r="30" s="4" customFormat="true" customHeight="true" spans="1:4">
      <c r="A30" s="17"/>
      <c r="B30" s="22"/>
      <c r="C30" s="29" t="s">
        <v>3487</v>
      </c>
      <c r="D30" s="30">
        <v>3000</v>
      </c>
    </row>
    <row r="31" s="4" customFormat="true" customHeight="true" spans="1:4">
      <c r="A31" s="17"/>
      <c r="B31" s="22" t="s">
        <v>3191</v>
      </c>
      <c r="C31" s="23" t="s">
        <v>3488</v>
      </c>
      <c r="D31" s="20">
        <v>60000</v>
      </c>
    </row>
    <row r="32" s="4" customFormat="true" customHeight="true" spans="1:4">
      <c r="A32" s="17"/>
      <c r="B32" s="22" t="s">
        <v>3393</v>
      </c>
      <c r="C32" s="23" t="s">
        <v>3489</v>
      </c>
      <c r="D32" s="20">
        <v>4813</v>
      </c>
    </row>
    <row r="33" s="4" customFormat="true" customHeight="true" spans="1:4">
      <c r="A33" s="21"/>
      <c r="B33" s="22" t="s">
        <v>3490</v>
      </c>
      <c r="C33" s="23" t="s">
        <v>3491</v>
      </c>
      <c r="D33" s="20">
        <v>1358.4</v>
      </c>
    </row>
    <row r="34" s="4" customFormat="true" ht="35" customHeight="true" spans="1:5">
      <c r="A34" s="21"/>
      <c r="B34" s="25" t="s">
        <v>3218</v>
      </c>
      <c r="C34" s="23" t="s">
        <v>3492</v>
      </c>
      <c r="D34" s="20">
        <v>754125</v>
      </c>
      <c r="E34" s="3"/>
    </row>
    <row r="35" s="4" customFormat="true" ht="35" customHeight="true" spans="1:5">
      <c r="A35" s="21"/>
      <c r="B35" s="25" t="s">
        <v>3218</v>
      </c>
      <c r="C35" s="23" t="s">
        <v>3493</v>
      </c>
      <c r="D35" s="20">
        <v>160000</v>
      </c>
      <c r="E35" s="3"/>
    </row>
    <row r="36" s="4" customFormat="true" ht="35" customHeight="true" spans="1:5">
      <c r="A36" s="21"/>
      <c r="B36" s="25" t="s">
        <v>3218</v>
      </c>
      <c r="C36" s="23" t="s">
        <v>3494</v>
      </c>
      <c r="D36" s="20">
        <v>159000</v>
      </c>
      <c r="E36" s="3"/>
    </row>
    <row r="37" s="4" customFormat="true" ht="35" customHeight="true" spans="1:5">
      <c r="A37" s="21"/>
      <c r="B37" s="25" t="s">
        <v>3218</v>
      </c>
      <c r="C37" s="23" t="s">
        <v>3495</v>
      </c>
      <c r="D37" s="20">
        <v>130000</v>
      </c>
      <c r="E37" s="3"/>
    </row>
    <row r="38" s="4" customFormat="true" ht="35" customHeight="true" spans="1:5">
      <c r="A38" s="21"/>
      <c r="B38" s="25" t="s">
        <v>3218</v>
      </c>
      <c r="C38" s="23" t="s">
        <v>3496</v>
      </c>
      <c r="D38" s="20">
        <v>100000</v>
      </c>
      <c r="E38" s="3"/>
    </row>
    <row r="39" s="4" customFormat="true" ht="35" customHeight="true" spans="1:5">
      <c r="A39" s="21"/>
      <c r="B39" s="25" t="s">
        <v>3218</v>
      </c>
      <c r="C39" s="23" t="s">
        <v>3497</v>
      </c>
      <c r="D39" s="20">
        <v>52600</v>
      </c>
      <c r="E39" s="3"/>
    </row>
    <row r="40" s="4" customFormat="true" ht="35" customHeight="true" spans="1:5">
      <c r="A40" s="21"/>
      <c r="B40" s="25" t="s">
        <v>3218</v>
      </c>
      <c r="C40" s="23" t="s">
        <v>3498</v>
      </c>
      <c r="D40" s="20">
        <v>40000</v>
      </c>
      <c r="E40" s="3"/>
    </row>
    <row r="41" s="4" customFormat="true" ht="35" customHeight="true" spans="1:5">
      <c r="A41" s="21"/>
      <c r="B41" s="25" t="s">
        <v>3218</v>
      </c>
      <c r="C41" s="23" t="s">
        <v>3499</v>
      </c>
      <c r="D41" s="20">
        <v>25000</v>
      </c>
      <c r="E41" s="3"/>
    </row>
    <row r="42" s="4" customFormat="true" ht="35" customHeight="true" spans="1:5">
      <c r="A42" s="21"/>
      <c r="B42" s="25" t="s">
        <v>3218</v>
      </c>
      <c r="C42" s="23" t="s">
        <v>3500</v>
      </c>
      <c r="D42" s="20">
        <v>20000</v>
      </c>
      <c r="E42" s="3"/>
    </row>
    <row r="43" s="4" customFormat="true" ht="35" customHeight="true" spans="1:5">
      <c r="A43" s="21"/>
      <c r="B43" s="25" t="s">
        <v>3218</v>
      </c>
      <c r="C43" s="23" t="s">
        <v>3501</v>
      </c>
      <c r="D43" s="20">
        <v>10000</v>
      </c>
      <c r="E43" s="3"/>
    </row>
    <row r="44" s="4" customFormat="true" ht="35" customHeight="true" spans="1:5">
      <c r="A44" s="21"/>
      <c r="B44" s="25" t="s">
        <v>3218</v>
      </c>
      <c r="C44" s="23" t="s">
        <v>3502</v>
      </c>
      <c r="D44" s="20">
        <v>10000</v>
      </c>
      <c r="E44" s="3"/>
    </row>
    <row r="45" s="4" customFormat="true" ht="35" customHeight="true" spans="1:5">
      <c r="A45" s="21"/>
      <c r="B45" s="25" t="s">
        <v>3218</v>
      </c>
      <c r="C45" s="23" t="s">
        <v>3503</v>
      </c>
      <c r="D45" s="20">
        <v>10000</v>
      </c>
      <c r="E45" s="3"/>
    </row>
    <row r="46" s="4" customFormat="true" ht="35" customHeight="true" spans="1:5">
      <c r="A46" s="21"/>
      <c r="B46" s="22" t="s">
        <v>3186</v>
      </c>
      <c r="C46" s="23" t="s">
        <v>3504</v>
      </c>
      <c r="D46" s="24">
        <v>19766</v>
      </c>
      <c r="E46" s="3"/>
    </row>
    <row r="47" s="4" customFormat="true" ht="35" customHeight="true" spans="1:5">
      <c r="A47" s="21"/>
      <c r="B47" s="25" t="s">
        <v>3186</v>
      </c>
      <c r="C47" s="23" t="s">
        <v>3505</v>
      </c>
      <c r="D47" s="20">
        <v>16600</v>
      </c>
      <c r="E47" s="3"/>
    </row>
    <row r="48" s="4" customFormat="true" ht="35" customHeight="true" spans="1:5">
      <c r="A48" s="21"/>
      <c r="B48" s="22" t="s">
        <v>3506</v>
      </c>
      <c r="C48" s="23" t="s">
        <v>3507</v>
      </c>
      <c r="D48" s="24">
        <v>9960</v>
      </c>
      <c r="E48" s="3"/>
    </row>
    <row r="49" s="4" customFormat="true" ht="35" customHeight="true" spans="1:5">
      <c r="A49" s="21"/>
      <c r="B49" s="18" t="s">
        <v>3441</v>
      </c>
      <c r="C49" s="23" t="s">
        <v>3508</v>
      </c>
      <c r="D49" s="24">
        <v>2888</v>
      </c>
      <c r="E49" s="3"/>
    </row>
    <row r="50" s="4" customFormat="true" customHeight="true" spans="1:4">
      <c r="A50" s="17"/>
      <c r="B50" s="18" t="s">
        <v>3438</v>
      </c>
      <c r="C50" s="23" t="s">
        <v>3509</v>
      </c>
      <c r="D50" s="24">
        <v>20000</v>
      </c>
    </row>
    <row r="51" s="5" customFormat="true" ht="102" customHeight="true" spans="1:5">
      <c r="A51" s="31" t="s">
        <v>3510</v>
      </c>
      <c r="B51" s="32"/>
      <c r="C51" s="31"/>
      <c r="D51" s="33"/>
      <c r="E51" s="32"/>
    </row>
  </sheetData>
  <autoFilter ref="A3:E51">
    <extLst/>
  </autoFilter>
  <mergeCells count="4">
    <mergeCell ref="A1:E1"/>
    <mergeCell ref="D2:E2"/>
    <mergeCell ref="A3:B3"/>
    <mergeCell ref="A51:E51"/>
  </mergeCells>
  <pageMargins left="0.751388888888889" right="0.751388888888889" top="1" bottom="1" header="0.5" footer="0.5"/>
  <pageSetup paperSize="9" scale="7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0070C0"/>
    <pageSetUpPr fitToPage="true"/>
  </sheetPr>
  <dimension ref="A1:N112"/>
  <sheetViews>
    <sheetView showGridLines="0" showZeros="0" view="pageBreakPreview" zoomScale="145" zoomScaleNormal="100" zoomScaleSheetLayoutView="145" workbookViewId="0">
      <selection activeCell="D102" sqref="D102"/>
    </sheetView>
  </sheetViews>
  <sheetFormatPr defaultColWidth="9" defaultRowHeight="14.25"/>
  <cols>
    <col min="1" max="1" width="3.2" style="457" customWidth="true"/>
    <col min="2" max="2" width="38" style="457" customWidth="true"/>
    <col min="3" max="4" width="15.9" style="458" customWidth="true"/>
    <col min="5" max="6" width="15.9" style="459" customWidth="true"/>
    <col min="7" max="7" width="11.9" style="460" customWidth="true"/>
    <col min="8" max="9" width="15.9" style="452" customWidth="true"/>
    <col min="10" max="10" width="22.8" style="457" customWidth="true"/>
    <col min="11" max="11" width="35.2" style="457" customWidth="true"/>
    <col min="12" max="13" width="12.9" style="457"/>
    <col min="14" max="14" width="10.4" style="457"/>
    <col min="15" max="16384" width="9" style="457"/>
  </cols>
  <sheetData>
    <row r="1" s="452" customFormat="true" ht="20.1" customHeight="true" spans="2:9">
      <c r="B1" s="368" t="s">
        <v>190</v>
      </c>
      <c r="C1" s="458"/>
      <c r="D1" s="458"/>
      <c r="E1" s="459"/>
      <c r="F1" s="478" t="s">
        <v>69</v>
      </c>
      <c r="G1" s="460"/>
      <c r="H1" s="479"/>
      <c r="I1" s="479"/>
    </row>
    <row r="2" s="453" customFormat="true" ht="27.9" customHeight="true" spans="2:9">
      <c r="B2" s="461" t="s">
        <v>191</v>
      </c>
      <c r="C2" s="462"/>
      <c r="D2" s="462"/>
      <c r="E2" s="480"/>
      <c r="F2" s="480"/>
      <c r="G2" s="481"/>
      <c r="H2" s="461"/>
      <c r="I2" s="461"/>
    </row>
    <row r="3" ht="20.1" customHeight="true" spans="2:9">
      <c r="B3" s="463"/>
      <c r="C3" s="460"/>
      <c r="D3" s="460"/>
      <c r="E3" s="482"/>
      <c r="F3" s="478" t="s">
        <v>192</v>
      </c>
      <c r="H3" s="479"/>
      <c r="I3" s="479"/>
    </row>
    <row r="4" s="454" customFormat="true" ht="26.1" customHeight="true" spans="1:9">
      <c r="A4" s="454" t="s">
        <v>193</v>
      </c>
      <c r="B4" s="464" t="s">
        <v>194</v>
      </c>
      <c r="C4" s="465" t="s">
        <v>195</v>
      </c>
      <c r="D4" s="466" t="s">
        <v>196</v>
      </c>
      <c r="E4" s="483" t="s">
        <v>197</v>
      </c>
      <c r="F4" s="483" t="s">
        <v>198</v>
      </c>
      <c r="G4" s="484" t="s">
        <v>199</v>
      </c>
      <c r="H4" s="485"/>
      <c r="I4" s="485"/>
    </row>
    <row r="5" ht="26.1" customHeight="true" spans="1:14">
      <c r="A5" s="457" t="s">
        <v>200</v>
      </c>
      <c r="B5" s="467" t="s">
        <v>201</v>
      </c>
      <c r="C5" s="468">
        <f>SUM(C6:C8)</f>
        <v>1585629.787177</v>
      </c>
      <c r="D5" s="468">
        <f>SUM(D6:D8)</f>
        <v>1389973.82162228</v>
      </c>
      <c r="E5" s="486">
        <f>D5/C5</f>
        <v>0.876606779755911</v>
      </c>
      <c r="F5" s="486">
        <f>D5/G5</f>
        <v>0.91233268351287</v>
      </c>
      <c r="G5" s="487">
        <f>SUM(G6:G8)</f>
        <v>1523538.339403</v>
      </c>
      <c r="H5" s="487"/>
      <c r="I5" s="487"/>
      <c r="J5" s="492" t="s">
        <v>201</v>
      </c>
      <c r="K5" s="493">
        <v>1133322.499</v>
      </c>
      <c r="L5" s="493">
        <v>1548740.843785</v>
      </c>
      <c r="M5" s="501">
        <v>1992075.318707</v>
      </c>
      <c r="N5" s="457" t="e">
        <f>#REF!-M5</f>
        <v>#REF!</v>
      </c>
    </row>
    <row r="6" ht="26.1" customHeight="true" spans="1:14">
      <c r="A6" s="457" t="s">
        <v>200</v>
      </c>
      <c r="B6" s="469" t="s">
        <v>202</v>
      </c>
      <c r="C6" s="470">
        <v>1244049.839177</v>
      </c>
      <c r="D6" s="468">
        <v>1201762.45362228</v>
      </c>
      <c r="E6" s="486">
        <f>D6/C6</f>
        <v>0.96600828662725</v>
      </c>
      <c r="F6" s="486">
        <f>D6/G6</f>
        <v>1.04471558352838</v>
      </c>
      <c r="G6" s="488">
        <v>1150325</v>
      </c>
      <c r="H6" s="487"/>
      <c r="I6" s="487"/>
      <c r="J6" s="494" t="s">
        <v>203</v>
      </c>
      <c r="K6" s="495">
        <v>1022447.807</v>
      </c>
      <c r="L6" s="495">
        <v>1429551.779385</v>
      </c>
      <c r="M6" s="502">
        <v>1385206.667565</v>
      </c>
      <c r="N6" s="457" t="e">
        <f>#REF!-M6</f>
        <v>#REF!</v>
      </c>
    </row>
    <row r="7" ht="26.1" customHeight="true" spans="1:14">
      <c r="A7" s="457" t="s">
        <v>200</v>
      </c>
      <c r="B7" s="471" t="s">
        <v>204</v>
      </c>
      <c r="C7" s="470">
        <v>210096.948</v>
      </c>
      <c r="D7" s="468">
        <v>156728.368</v>
      </c>
      <c r="E7" s="486">
        <f>D7/C7</f>
        <v>0.745981174367178</v>
      </c>
      <c r="F7" s="486">
        <f>D7/G7</f>
        <v>13.5989907158351</v>
      </c>
      <c r="G7" s="488">
        <v>11525</v>
      </c>
      <c r="H7" s="487"/>
      <c r="I7" s="487"/>
      <c r="J7" s="496" t="s">
        <v>205</v>
      </c>
      <c r="K7" s="495">
        <v>110874.692</v>
      </c>
      <c r="L7" s="495">
        <v>119189.0644</v>
      </c>
      <c r="M7" s="502">
        <v>606868.651142</v>
      </c>
      <c r="N7" s="457" t="e">
        <f>#REF!-M7</f>
        <v>#REF!</v>
      </c>
    </row>
    <row r="8" s="292" customFormat="true" ht="26.1" customHeight="true" spans="1:14">
      <c r="A8" s="457" t="s">
        <v>200</v>
      </c>
      <c r="B8" s="471" t="s">
        <v>206</v>
      </c>
      <c r="C8" s="470">
        <v>131483</v>
      </c>
      <c r="D8" s="468">
        <v>31483</v>
      </c>
      <c r="E8" s="486">
        <f>D8/C8</f>
        <v>0.239445403588297</v>
      </c>
      <c r="F8" s="486">
        <f>D8/G8</f>
        <v>0.0870445534737603</v>
      </c>
      <c r="G8" s="488">
        <v>361688.339403</v>
      </c>
      <c r="H8" s="487"/>
      <c r="I8" s="487"/>
      <c r="J8" s="496"/>
      <c r="K8" s="495"/>
      <c r="L8" s="495"/>
      <c r="M8" s="502"/>
      <c r="N8" s="457" t="e">
        <f>#REF!-M8</f>
        <v>#REF!</v>
      </c>
    </row>
    <row r="9" ht="26.1" hidden="true" customHeight="true" spans="1:14">
      <c r="A9" s="457" t="s">
        <v>207</v>
      </c>
      <c r="B9" s="472" t="s">
        <v>208</v>
      </c>
      <c r="C9" s="468"/>
      <c r="D9" s="468">
        <f>D10</f>
        <v>0</v>
      </c>
      <c r="E9" s="468"/>
      <c r="F9" s="468"/>
      <c r="G9" s="487">
        <f>G10</f>
        <v>582</v>
      </c>
      <c r="H9" s="487"/>
      <c r="I9" s="487"/>
      <c r="J9" s="497" t="s">
        <v>208</v>
      </c>
      <c r="K9" s="495"/>
      <c r="L9" s="495"/>
      <c r="M9" s="502">
        <v>675</v>
      </c>
      <c r="N9" s="457" t="e">
        <f>#REF!-M9</f>
        <v>#REF!</v>
      </c>
    </row>
    <row r="10" ht="26.1" hidden="true" customHeight="true" spans="1:14">
      <c r="A10" s="457" t="s">
        <v>207</v>
      </c>
      <c r="B10" s="469" t="s">
        <v>202</v>
      </c>
      <c r="C10" s="468"/>
      <c r="D10" s="468"/>
      <c r="E10" s="468"/>
      <c r="F10" s="468"/>
      <c r="G10" s="488">
        <v>582</v>
      </c>
      <c r="H10" s="487"/>
      <c r="I10" s="487"/>
      <c r="J10" s="494" t="s">
        <v>203</v>
      </c>
      <c r="K10" s="495"/>
      <c r="L10" s="495"/>
      <c r="M10" s="502">
        <v>675</v>
      </c>
      <c r="N10" s="457" t="e">
        <f>#REF!-M10</f>
        <v>#REF!</v>
      </c>
    </row>
    <row r="11" ht="26.1" customHeight="true" spans="1:14">
      <c r="A11" s="457" t="s">
        <v>200</v>
      </c>
      <c r="B11" s="472" t="s">
        <v>209</v>
      </c>
      <c r="C11" s="468">
        <f>SUM(C12:C13)</f>
        <v>43145.06</v>
      </c>
      <c r="D11" s="468">
        <f>SUM(D12:D13)</f>
        <v>30044.06</v>
      </c>
      <c r="E11" s="486">
        <f t="shared" ref="E11:E44" si="0">D11/C11</f>
        <v>0.696349941337432</v>
      </c>
      <c r="F11" s="486">
        <f t="shared" ref="F11:F69" si="1">D11/G11</f>
        <v>0.873442646208466</v>
      </c>
      <c r="G11" s="487">
        <f>SUM(G12:G13)</f>
        <v>34397.29</v>
      </c>
      <c r="H11" s="487"/>
      <c r="I11" s="487"/>
      <c r="J11" s="497" t="s">
        <v>210</v>
      </c>
      <c r="K11" s="495">
        <v>29681.51</v>
      </c>
      <c r="L11" s="495">
        <v>39599.06</v>
      </c>
      <c r="M11" s="502">
        <v>34801.06</v>
      </c>
      <c r="N11" s="457" t="e">
        <f>#REF!-M11</f>
        <v>#REF!</v>
      </c>
    </row>
    <row r="12" ht="26.1" customHeight="true" spans="1:14">
      <c r="A12" s="457" t="s">
        <v>200</v>
      </c>
      <c r="B12" s="469" t="s">
        <v>202</v>
      </c>
      <c r="C12" s="470">
        <v>31197.06</v>
      </c>
      <c r="D12" s="468">
        <v>17123.96</v>
      </c>
      <c r="E12" s="486">
        <f t="shared" si="0"/>
        <v>0.548896594743222</v>
      </c>
      <c r="F12" s="486">
        <f t="shared" si="1"/>
        <v>0.828445089501693</v>
      </c>
      <c r="G12" s="488">
        <v>20670</v>
      </c>
      <c r="H12" s="488"/>
      <c r="I12" s="487"/>
      <c r="J12" s="494" t="s">
        <v>203</v>
      </c>
      <c r="K12" s="495">
        <v>28668.92</v>
      </c>
      <c r="L12" s="495">
        <v>37338.36</v>
      </c>
      <c r="M12" s="502">
        <v>24440.2</v>
      </c>
      <c r="N12" s="457" t="e">
        <f>#REF!-M12</f>
        <v>#REF!</v>
      </c>
    </row>
    <row r="13" ht="26.1" customHeight="true" spans="1:14">
      <c r="A13" s="457" t="s">
        <v>200</v>
      </c>
      <c r="B13" s="469" t="s">
        <v>204</v>
      </c>
      <c r="C13" s="473">
        <v>11948</v>
      </c>
      <c r="D13" s="468">
        <v>12920.1</v>
      </c>
      <c r="E13" s="486">
        <f t="shared" si="0"/>
        <v>1.08136089722129</v>
      </c>
      <c r="F13" s="486">
        <f t="shared" si="1"/>
        <v>0.941198153459277</v>
      </c>
      <c r="G13" s="488">
        <v>13727.29</v>
      </c>
      <c r="H13" s="487"/>
      <c r="I13" s="487"/>
      <c r="J13" s="494" t="s">
        <v>205</v>
      </c>
      <c r="K13" s="495">
        <v>1012.59</v>
      </c>
      <c r="L13" s="495">
        <v>2260.7</v>
      </c>
      <c r="M13" s="502">
        <v>10360.86</v>
      </c>
      <c r="N13" s="457" t="e">
        <f>#REF!-M13</f>
        <v>#REF!</v>
      </c>
    </row>
    <row r="14" ht="26.1" customHeight="true" spans="1:14">
      <c r="A14" s="457" t="s">
        <v>200</v>
      </c>
      <c r="B14" s="472" t="s">
        <v>211</v>
      </c>
      <c r="C14" s="468">
        <f>SUM(C15:C17)</f>
        <v>3141356.677008</v>
      </c>
      <c r="D14" s="468">
        <f>SUM(D15:D17)</f>
        <v>3065218.58482286</v>
      </c>
      <c r="E14" s="486">
        <f t="shared" si="0"/>
        <v>0.975762671987424</v>
      </c>
      <c r="F14" s="486">
        <f t="shared" si="1"/>
        <v>0.929464464944968</v>
      </c>
      <c r="G14" s="487">
        <f>SUM(G15:G17)</f>
        <v>3297833</v>
      </c>
      <c r="H14" s="487">
        <v>-750000</v>
      </c>
      <c r="I14" s="487"/>
      <c r="J14" s="497" t="s">
        <v>212</v>
      </c>
      <c r="K14" s="495">
        <v>2804264.124698</v>
      </c>
      <c r="L14" s="495">
        <v>2827467.718709</v>
      </c>
      <c r="M14" s="502">
        <v>2835540.332559</v>
      </c>
      <c r="N14" s="457" t="e">
        <f>#REF!-M14</f>
        <v>#REF!</v>
      </c>
    </row>
    <row r="15" ht="26.1" customHeight="true" spans="1:14">
      <c r="A15" s="457" t="s">
        <v>200</v>
      </c>
      <c r="B15" s="469" t="s">
        <v>202</v>
      </c>
      <c r="C15" s="470">
        <v>2896222.182008</v>
      </c>
      <c r="D15" s="468">
        <v>2776212.58482286</v>
      </c>
      <c r="E15" s="486">
        <f t="shared" si="0"/>
        <v>0.958563400995039</v>
      </c>
      <c r="F15" s="486">
        <f t="shared" si="1"/>
        <v>0.923618839723767</v>
      </c>
      <c r="G15" s="488">
        <v>3005799</v>
      </c>
      <c r="H15" s="487">
        <v>-750000</v>
      </c>
      <c r="I15" s="487"/>
      <c r="J15" s="494" t="s">
        <v>203</v>
      </c>
      <c r="K15" s="495">
        <v>2585701.474698</v>
      </c>
      <c r="L15" s="495">
        <v>2576234.438709</v>
      </c>
      <c r="M15" s="502">
        <v>2597737.957559</v>
      </c>
      <c r="N15" s="457" t="e">
        <f>#REF!-M15</f>
        <v>#REF!</v>
      </c>
    </row>
    <row r="16" ht="26.1" customHeight="true" spans="1:14">
      <c r="A16" s="457" t="s">
        <v>200</v>
      </c>
      <c r="B16" s="469" t="s">
        <v>204</v>
      </c>
      <c r="C16" s="470">
        <v>65968</v>
      </c>
      <c r="D16" s="468">
        <v>109420</v>
      </c>
      <c r="E16" s="486">
        <f t="shared" si="0"/>
        <v>1.65868299781712</v>
      </c>
      <c r="F16" s="486">
        <f t="shared" si="1"/>
        <v>1.25090027780001</v>
      </c>
      <c r="G16" s="488">
        <v>87473.0000000001</v>
      </c>
      <c r="H16" s="488"/>
      <c r="I16" s="487"/>
      <c r="J16" s="494" t="s">
        <v>205</v>
      </c>
      <c r="K16" s="495">
        <v>92260.5</v>
      </c>
      <c r="L16" s="495">
        <v>111014</v>
      </c>
      <c r="M16" s="502">
        <v>100517.995</v>
      </c>
      <c r="N16" s="457" t="e">
        <f>#REF!-M16</f>
        <v>#REF!</v>
      </c>
    </row>
    <row r="17" ht="26.1" customHeight="true" spans="1:14">
      <c r="A17" s="457" t="s">
        <v>200</v>
      </c>
      <c r="B17" s="469" t="s">
        <v>206</v>
      </c>
      <c r="C17" s="473">
        <v>179166.495</v>
      </c>
      <c r="D17" s="468">
        <v>179586</v>
      </c>
      <c r="E17" s="486">
        <f t="shared" si="0"/>
        <v>1.00234142549923</v>
      </c>
      <c r="F17" s="486">
        <f t="shared" si="1"/>
        <v>0.877909278894804</v>
      </c>
      <c r="G17" s="488">
        <v>204561</v>
      </c>
      <c r="H17" s="487"/>
      <c r="I17" s="487"/>
      <c r="J17" s="494" t="s">
        <v>213</v>
      </c>
      <c r="K17" s="495">
        <v>126302.15</v>
      </c>
      <c r="L17" s="495">
        <v>140219.28</v>
      </c>
      <c r="M17" s="502">
        <v>137284.38</v>
      </c>
      <c r="N17" s="457" t="e">
        <f>#REF!-M17</f>
        <v>#REF!</v>
      </c>
    </row>
    <row r="18" ht="26.1" customHeight="true" spans="1:14">
      <c r="A18" s="457" t="s">
        <v>200</v>
      </c>
      <c r="B18" s="472" t="s">
        <v>214</v>
      </c>
      <c r="C18" s="470">
        <f>SUM(C19:C21)</f>
        <v>6999716.69235</v>
      </c>
      <c r="D18" s="470">
        <f>SUM(D19:D21)</f>
        <v>6299993.81813708</v>
      </c>
      <c r="E18" s="486">
        <f t="shared" si="0"/>
        <v>0.90003554358455</v>
      </c>
      <c r="F18" s="486">
        <f t="shared" si="1"/>
        <v>1.02823987047093</v>
      </c>
      <c r="G18" s="488">
        <f>SUM(G19:G21)</f>
        <v>6126969.007</v>
      </c>
      <c r="H18" s="487">
        <v>700000</v>
      </c>
      <c r="I18" s="487"/>
      <c r="J18" s="497" t="s">
        <v>215</v>
      </c>
      <c r="K18" s="495">
        <v>4818875.128245</v>
      </c>
      <c r="L18" s="495">
        <v>5572645.826045</v>
      </c>
      <c r="M18" s="502">
        <v>6072138.447404</v>
      </c>
      <c r="N18" s="457" t="e">
        <f>#REF!-M18</f>
        <v>#REF!</v>
      </c>
    </row>
    <row r="19" ht="26.1" customHeight="true" spans="1:14">
      <c r="A19" s="457" t="s">
        <v>200</v>
      </c>
      <c r="B19" s="469" t="s">
        <v>202</v>
      </c>
      <c r="C19" s="470">
        <v>3127296.20803</v>
      </c>
      <c r="D19" s="468">
        <v>3272177.04853708</v>
      </c>
      <c r="E19" s="486">
        <f t="shared" si="0"/>
        <v>1.04632782789653</v>
      </c>
      <c r="F19" s="486">
        <f t="shared" si="1"/>
        <v>1.07790365951455</v>
      </c>
      <c r="G19" s="488">
        <v>3035686</v>
      </c>
      <c r="H19" s="487"/>
      <c r="I19" s="487"/>
      <c r="J19" s="494" t="s">
        <v>203</v>
      </c>
      <c r="K19" s="495">
        <v>2437140.374545</v>
      </c>
      <c r="L19" s="495">
        <v>2421281.4524</v>
      </c>
      <c r="M19" s="502">
        <v>2732018.069559</v>
      </c>
      <c r="N19" s="457" t="e">
        <f>#REF!-M19</f>
        <v>#REF!</v>
      </c>
    </row>
    <row r="20" ht="26.1" customHeight="true" spans="1:14">
      <c r="A20" s="457" t="s">
        <v>200</v>
      </c>
      <c r="B20" s="469" t="s">
        <v>204</v>
      </c>
      <c r="C20" s="470">
        <v>992242.1</v>
      </c>
      <c r="D20" s="468">
        <v>458053.7105</v>
      </c>
      <c r="E20" s="486">
        <f t="shared" si="0"/>
        <v>0.461635028890631</v>
      </c>
      <c r="F20" s="486">
        <f t="shared" si="1"/>
        <v>0.185595397814364</v>
      </c>
      <c r="G20" s="488">
        <v>2468023</v>
      </c>
      <c r="H20" s="487">
        <v>500000</v>
      </c>
      <c r="I20" s="487"/>
      <c r="J20" s="494" t="s">
        <v>205</v>
      </c>
      <c r="K20" s="495">
        <v>1315504.2707</v>
      </c>
      <c r="L20" s="495">
        <v>1240675.052245</v>
      </c>
      <c r="M20" s="502">
        <v>1098842.773045</v>
      </c>
      <c r="N20" s="457" t="e">
        <f>#REF!-M20</f>
        <v>#REF!</v>
      </c>
    </row>
    <row r="21" ht="26.1" customHeight="true" spans="1:14">
      <c r="A21" s="457" t="s">
        <v>200</v>
      </c>
      <c r="B21" s="469" t="s">
        <v>206</v>
      </c>
      <c r="C21" s="473">
        <v>2880178.38432</v>
      </c>
      <c r="D21" s="468">
        <v>2569763.0591</v>
      </c>
      <c r="E21" s="486">
        <f t="shared" si="0"/>
        <v>0.892223576529171</v>
      </c>
      <c r="F21" s="486">
        <f t="shared" si="1"/>
        <v>4.1230995575495</v>
      </c>
      <c r="G21" s="488">
        <v>623260.007</v>
      </c>
      <c r="H21" s="487">
        <v>200000</v>
      </c>
      <c r="I21" s="487"/>
      <c r="J21" s="494" t="s">
        <v>213</v>
      </c>
      <c r="K21" s="495">
        <v>1066230.483</v>
      </c>
      <c r="L21" s="495">
        <v>1910689.3214</v>
      </c>
      <c r="M21" s="502">
        <v>2241277.6048</v>
      </c>
      <c r="N21" s="457" t="e">
        <f>#REF!-M21</f>
        <v>#REF!</v>
      </c>
    </row>
    <row r="22" ht="26.1" customHeight="true" spans="1:14">
      <c r="A22" s="457" t="s">
        <v>200</v>
      </c>
      <c r="B22" s="472" t="s">
        <v>216</v>
      </c>
      <c r="C22" s="470">
        <f>SUM(C23:C25)</f>
        <v>2028870.029039</v>
      </c>
      <c r="D22" s="470">
        <f>SUM(D23:D25)</f>
        <v>1576665.73312444</v>
      </c>
      <c r="E22" s="486">
        <f t="shared" si="0"/>
        <v>0.777115197404363</v>
      </c>
      <c r="F22" s="486">
        <f t="shared" si="1"/>
        <v>0.943317932279817</v>
      </c>
      <c r="G22" s="488">
        <f>SUM(G23:G25)</f>
        <v>1671404.389943</v>
      </c>
      <c r="H22" s="487">
        <v>400000</v>
      </c>
      <c r="I22" s="487"/>
      <c r="J22" s="497" t="s">
        <v>217</v>
      </c>
      <c r="K22" s="495">
        <v>1569756.2354</v>
      </c>
      <c r="L22" s="495">
        <v>1242778.36</v>
      </c>
      <c r="M22" s="502">
        <v>1592955.7131</v>
      </c>
      <c r="N22" s="457" t="e">
        <f>#REF!-M22</f>
        <v>#REF!</v>
      </c>
    </row>
    <row r="23" ht="26.1" customHeight="true" spans="1:14">
      <c r="A23" s="457" t="s">
        <v>200</v>
      </c>
      <c r="B23" s="469" t="s">
        <v>202</v>
      </c>
      <c r="C23" s="470">
        <v>817542.659039</v>
      </c>
      <c r="D23" s="468">
        <v>938179.347020439</v>
      </c>
      <c r="E23" s="486">
        <f t="shared" si="0"/>
        <v>1.14756011401686</v>
      </c>
      <c r="F23" s="486">
        <f t="shared" si="1"/>
        <v>1.11739231316787</v>
      </c>
      <c r="G23" s="488">
        <v>839615</v>
      </c>
      <c r="H23" s="487"/>
      <c r="I23" s="487"/>
      <c r="J23" s="494" t="s">
        <v>203</v>
      </c>
      <c r="K23" s="495">
        <v>483519.2354</v>
      </c>
      <c r="L23" s="495">
        <v>633631.36</v>
      </c>
      <c r="M23" s="502">
        <v>772411.7131</v>
      </c>
      <c r="N23" s="457" t="e">
        <f>#REF!-M23</f>
        <v>#REF!</v>
      </c>
    </row>
    <row r="24" ht="26.1" customHeight="true" spans="1:14">
      <c r="A24" s="457" t="s">
        <v>200</v>
      </c>
      <c r="B24" s="469" t="s">
        <v>204</v>
      </c>
      <c r="C24" s="470">
        <v>1038919.37</v>
      </c>
      <c r="D24" s="470">
        <v>551107.886104</v>
      </c>
      <c r="E24" s="486">
        <f t="shared" si="0"/>
        <v>0.530462615307673</v>
      </c>
      <c r="F24" s="486">
        <f t="shared" si="1"/>
        <v>0.664794860814676</v>
      </c>
      <c r="G24" s="489">
        <v>828989.389943</v>
      </c>
      <c r="H24" s="487">
        <v>400000</v>
      </c>
      <c r="I24" s="487"/>
      <c r="J24" s="494" t="s">
        <v>205</v>
      </c>
      <c r="K24" s="495">
        <v>1086237</v>
      </c>
      <c r="L24" s="495">
        <v>609147</v>
      </c>
      <c r="M24" s="502">
        <v>820544</v>
      </c>
      <c r="N24" s="457" t="e">
        <f>#REF!-M24</f>
        <v>#REF!</v>
      </c>
    </row>
    <row r="25" ht="26.1" customHeight="true" spans="1:14">
      <c r="A25" s="457" t="s">
        <v>200</v>
      </c>
      <c r="B25" s="469" t="s">
        <v>206</v>
      </c>
      <c r="C25" s="473">
        <v>172408</v>
      </c>
      <c r="D25" s="468">
        <v>87378.5</v>
      </c>
      <c r="E25" s="486">
        <f t="shared" si="0"/>
        <v>0.506812328894251</v>
      </c>
      <c r="F25" s="486">
        <f t="shared" si="1"/>
        <v>31.2066071428571</v>
      </c>
      <c r="G25" s="489">
        <v>2800</v>
      </c>
      <c r="H25" s="487"/>
      <c r="I25" s="487"/>
      <c r="J25" s="494"/>
      <c r="K25" s="495"/>
      <c r="L25" s="495"/>
      <c r="M25" s="502"/>
      <c r="N25" s="457" t="e">
        <f>#REF!-M25</f>
        <v>#REF!</v>
      </c>
    </row>
    <row r="26" ht="26.1" customHeight="true" spans="1:14">
      <c r="A26" s="457" t="s">
        <v>200</v>
      </c>
      <c r="B26" s="472" t="s">
        <v>218</v>
      </c>
      <c r="C26" s="470">
        <f>SUM(C27:C29)</f>
        <v>848003.976662</v>
      </c>
      <c r="D26" s="470">
        <f>SUM(D27:D29)</f>
        <v>1039818.21732059</v>
      </c>
      <c r="E26" s="486">
        <f t="shared" si="0"/>
        <v>1.22619497778021</v>
      </c>
      <c r="F26" s="486">
        <f t="shared" si="1"/>
        <v>1.30621092200896</v>
      </c>
      <c r="G26" s="488">
        <f>SUM(G27:G29)</f>
        <v>796056.9</v>
      </c>
      <c r="H26" s="487">
        <v>150000</v>
      </c>
      <c r="I26" s="487"/>
      <c r="J26" s="497" t="s">
        <v>219</v>
      </c>
      <c r="K26" s="495">
        <v>406789.342244</v>
      </c>
      <c r="L26" s="495">
        <v>526093.18296</v>
      </c>
      <c r="M26" s="502">
        <v>591806.944</v>
      </c>
      <c r="N26" s="457" t="e">
        <f>#REF!-M26</f>
        <v>#REF!</v>
      </c>
    </row>
    <row r="27" ht="26.1" customHeight="true" spans="1:14">
      <c r="A27" s="457" t="s">
        <v>200</v>
      </c>
      <c r="B27" s="469" t="s">
        <v>202</v>
      </c>
      <c r="C27" s="470">
        <v>539658.886662</v>
      </c>
      <c r="D27" s="468">
        <v>712397.212248593</v>
      </c>
      <c r="E27" s="486">
        <f t="shared" si="0"/>
        <v>1.32008798493998</v>
      </c>
      <c r="F27" s="486">
        <f t="shared" si="1"/>
        <v>1.53023693042505</v>
      </c>
      <c r="G27" s="488">
        <v>465547</v>
      </c>
      <c r="H27" s="487">
        <v>50000</v>
      </c>
      <c r="I27" s="487"/>
      <c r="J27" s="494" t="s">
        <v>203</v>
      </c>
      <c r="K27" s="495">
        <v>213815.552244</v>
      </c>
      <c r="L27" s="495">
        <v>229688.46296</v>
      </c>
      <c r="M27" s="502">
        <v>273545.63</v>
      </c>
      <c r="N27" s="457" t="e">
        <f>#REF!-M27</f>
        <v>#REF!</v>
      </c>
    </row>
    <row r="28" ht="26.1" customHeight="true" spans="1:14">
      <c r="A28" s="457" t="s">
        <v>200</v>
      </c>
      <c r="B28" s="469" t="s">
        <v>204</v>
      </c>
      <c r="C28" s="470">
        <v>114514.15</v>
      </c>
      <c r="D28" s="468">
        <v>145830.605072</v>
      </c>
      <c r="E28" s="486">
        <f t="shared" si="0"/>
        <v>1.27347236190462</v>
      </c>
      <c r="F28" s="486">
        <f t="shared" si="1"/>
        <v>0.791525641687821</v>
      </c>
      <c r="G28" s="488">
        <v>184239.9</v>
      </c>
      <c r="H28" s="487"/>
      <c r="I28" s="487"/>
      <c r="J28" s="498" t="s">
        <v>205</v>
      </c>
      <c r="K28" s="499">
        <v>192973.79</v>
      </c>
      <c r="L28" s="499">
        <v>296404.72</v>
      </c>
      <c r="M28" s="503">
        <v>318261.314</v>
      </c>
      <c r="N28" s="457" t="e">
        <f>#REF!-M28</f>
        <v>#REF!</v>
      </c>
    </row>
    <row r="29" ht="26.1" customHeight="true" spans="1:14">
      <c r="A29" s="457" t="s">
        <v>200</v>
      </c>
      <c r="B29" s="469" t="s">
        <v>206</v>
      </c>
      <c r="C29" s="473">
        <v>193830.94</v>
      </c>
      <c r="D29" s="468">
        <v>181590.4</v>
      </c>
      <c r="E29" s="486">
        <f t="shared" si="0"/>
        <v>0.936849400823212</v>
      </c>
      <c r="F29" s="486">
        <f t="shared" si="1"/>
        <v>1.24147398646339</v>
      </c>
      <c r="G29" s="488">
        <v>146270</v>
      </c>
      <c r="H29" s="487">
        <v>100000</v>
      </c>
      <c r="I29" s="487"/>
      <c r="J29" s="494"/>
      <c r="K29" s="495"/>
      <c r="L29" s="495"/>
      <c r="M29" s="502"/>
      <c r="N29" s="457" t="e">
        <f>#REF!-M29</f>
        <v>#REF!</v>
      </c>
    </row>
    <row r="30" ht="26.1" customHeight="true" spans="1:14">
      <c r="A30" s="457" t="s">
        <v>200</v>
      </c>
      <c r="B30" s="472" t="s">
        <v>220</v>
      </c>
      <c r="C30" s="470">
        <f>SUM(C31:C33)</f>
        <v>4835869.759436</v>
      </c>
      <c r="D30" s="470">
        <f>SUM(D31:D33)</f>
        <v>4919658.31703036</v>
      </c>
      <c r="E30" s="486">
        <f t="shared" si="0"/>
        <v>1.01732647109258</v>
      </c>
      <c r="F30" s="486">
        <f t="shared" si="1"/>
        <v>0.943573059964539</v>
      </c>
      <c r="G30" s="488">
        <f>SUM(G31:G33)</f>
        <v>5213860.511464</v>
      </c>
      <c r="H30" s="487"/>
      <c r="I30" s="487"/>
      <c r="J30" s="497" t="s">
        <v>221</v>
      </c>
      <c r="K30" s="495">
        <v>2814370.508755</v>
      </c>
      <c r="L30" s="495">
        <v>3299044.245786</v>
      </c>
      <c r="M30" s="502">
        <v>4288212.072155</v>
      </c>
      <c r="N30" s="457" t="e">
        <f>#REF!-M30</f>
        <v>#REF!</v>
      </c>
    </row>
    <row r="31" ht="26.1" customHeight="true" spans="1:14">
      <c r="A31" s="457" t="s">
        <v>200</v>
      </c>
      <c r="B31" s="469" t="s">
        <v>202</v>
      </c>
      <c r="C31" s="470">
        <v>1402655.559436</v>
      </c>
      <c r="D31" s="468">
        <v>1416682.11503036</v>
      </c>
      <c r="E31" s="486">
        <f t="shared" si="0"/>
        <v>1.01</v>
      </c>
      <c r="F31" s="486">
        <f t="shared" si="1"/>
        <v>0.742419991159373</v>
      </c>
      <c r="G31" s="488">
        <v>1908195</v>
      </c>
      <c r="H31" s="487"/>
      <c r="I31" s="487"/>
      <c r="J31" s="494" t="s">
        <v>203</v>
      </c>
      <c r="K31" s="495">
        <v>925612.418755</v>
      </c>
      <c r="L31" s="495">
        <v>1106147.159286</v>
      </c>
      <c r="M31" s="502">
        <v>1306993.372155</v>
      </c>
      <c r="N31" s="457" t="e">
        <f>#REF!-M31</f>
        <v>#REF!</v>
      </c>
    </row>
    <row r="32" ht="26.1" customHeight="true" spans="1:14">
      <c r="A32" s="457" t="s">
        <v>200</v>
      </c>
      <c r="B32" s="469" t="s">
        <v>204</v>
      </c>
      <c r="C32" s="470">
        <v>73883</v>
      </c>
      <c r="D32" s="468">
        <v>97350</v>
      </c>
      <c r="E32" s="486">
        <f t="shared" si="0"/>
        <v>1.31762381061949</v>
      </c>
      <c r="F32" s="486">
        <f t="shared" si="1"/>
        <v>1.14016322934054</v>
      </c>
      <c r="G32" s="488">
        <v>85382.511464</v>
      </c>
      <c r="H32" s="487">
        <v>-1100000</v>
      </c>
      <c r="I32" s="487"/>
      <c r="J32" s="494" t="s">
        <v>205</v>
      </c>
      <c r="K32" s="495">
        <v>1080803.59</v>
      </c>
      <c r="L32" s="495">
        <v>1175135.9</v>
      </c>
      <c r="M32" s="502">
        <v>356307.66</v>
      </c>
      <c r="N32" s="457" t="e">
        <f>#REF!-M32</f>
        <v>#REF!</v>
      </c>
    </row>
    <row r="33" ht="26.1" customHeight="true" spans="1:14">
      <c r="A33" s="457" t="s">
        <v>200</v>
      </c>
      <c r="B33" s="469" t="s">
        <v>206</v>
      </c>
      <c r="C33" s="473">
        <v>3359331.2</v>
      </c>
      <c r="D33" s="468">
        <v>3405626.202</v>
      </c>
      <c r="E33" s="486">
        <f t="shared" si="0"/>
        <v>1.01378101748348</v>
      </c>
      <c r="F33" s="486">
        <f t="shared" si="1"/>
        <v>1.05755494222092</v>
      </c>
      <c r="G33" s="488">
        <v>3220283</v>
      </c>
      <c r="H33" s="487">
        <v>1100000</v>
      </c>
      <c r="I33" s="487"/>
      <c r="J33" s="494" t="s">
        <v>213</v>
      </c>
      <c r="K33" s="495">
        <v>807954.5</v>
      </c>
      <c r="L33" s="495">
        <v>1017761.1865</v>
      </c>
      <c r="M33" s="502">
        <v>2624911.04</v>
      </c>
      <c r="N33" s="457" t="e">
        <f>#REF!-M33</f>
        <v>#REF!</v>
      </c>
    </row>
    <row r="34" ht="26.1" customHeight="true" spans="1:14">
      <c r="A34" s="457" t="s">
        <v>200</v>
      </c>
      <c r="B34" s="472" t="s">
        <v>222</v>
      </c>
      <c r="C34" s="470">
        <f>SUM(C35:C37)</f>
        <v>5509322.611395</v>
      </c>
      <c r="D34" s="470">
        <f>SUM(D35:D37)</f>
        <v>5553898.39762722</v>
      </c>
      <c r="E34" s="486">
        <f t="shared" si="0"/>
        <v>1.00809097404099</v>
      </c>
      <c r="F34" s="486">
        <f t="shared" si="1"/>
        <v>1.01611693164081</v>
      </c>
      <c r="G34" s="488">
        <f>SUM(G35:G37)</f>
        <v>5465806.37</v>
      </c>
      <c r="H34" s="487">
        <v>800000</v>
      </c>
      <c r="I34" s="487"/>
      <c r="J34" s="497" t="s">
        <v>223</v>
      </c>
      <c r="K34" s="495">
        <v>4225464.778355</v>
      </c>
      <c r="L34" s="495">
        <v>4711166.554191</v>
      </c>
      <c r="M34" s="502">
        <v>4935719.3983</v>
      </c>
      <c r="N34" s="457" t="e">
        <f>#REF!-M34</f>
        <v>#REF!</v>
      </c>
    </row>
    <row r="35" ht="26.1" customHeight="true" spans="1:14">
      <c r="A35" s="457" t="s">
        <v>200</v>
      </c>
      <c r="B35" s="469" t="s">
        <v>202</v>
      </c>
      <c r="C35" s="470">
        <v>484703.091395</v>
      </c>
      <c r="D35" s="468">
        <v>616854.42769122</v>
      </c>
      <c r="E35" s="486">
        <f t="shared" si="0"/>
        <v>1.2726438899242</v>
      </c>
      <c r="F35" s="486">
        <f t="shared" si="1"/>
        <v>1.11036106535436</v>
      </c>
      <c r="G35" s="488">
        <v>555544</v>
      </c>
      <c r="H35" s="487"/>
      <c r="I35" s="487"/>
      <c r="J35" s="494" t="s">
        <v>203</v>
      </c>
      <c r="K35" s="495">
        <v>376321.588355</v>
      </c>
      <c r="L35" s="495">
        <v>421608.324191</v>
      </c>
      <c r="M35" s="502">
        <v>506899.5783</v>
      </c>
      <c r="N35" s="457" t="e">
        <f>#REF!-M35</f>
        <v>#REF!</v>
      </c>
    </row>
    <row r="36" ht="26.1" customHeight="true" spans="1:14">
      <c r="A36" s="457" t="s">
        <v>200</v>
      </c>
      <c r="B36" s="469" t="s">
        <v>204</v>
      </c>
      <c r="C36" s="470">
        <v>718585.15</v>
      </c>
      <c r="D36" s="468">
        <v>832316.419936</v>
      </c>
      <c r="E36" s="486">
        <f t="shared" si="0"/>
        <v>1.15827111085722</v>
      </c>
      <c r="F36" s="486">
        <f t="shared" si="1"/>
        <v>0.882989069977937</v>
      </c>
      <c r="G36" s="488">
        <v>942612.370000001</v>
      </c>
      <c r="H36" s="487">
        <f>-1850000+400000</f>
        <v>-1450000</v>
      </c>
      <c r="I36" s="487" t="s">
        <v>224</v>
      </c>
      <c r="J36" s="494" t="s">
        <v>205</v>
      </c>
      <c r="K36" s="495">
        <v>1454044.54</v>
      </c>
      <c r="L36" s="495">
        <v>1618643.7</v>
      </c>
      <c r="M36" s="502">
        <v>600373.67</v>
      </c>
      <c r="N36" s="457" t="e">
        <f>#REF!-M36</f>
        <v>#REF!</v>
      </c>
    </row>
    <row r="37" ht="26.1" customHeight="true" spans="1:14">
      <c r="A37" s="457" t="s">
        <v>200</v>
      </c>
      <c r="B37" s="474" t="s">
        <v>206</v>
      </c>
      <c r="C37" s="475">
        <v>4306034.37</v>
      </c>
      <c r="D37" s="476">
        <v>4104727.55</v>
      </c>
      <c r="E37" s="490">
        <f t="shared" si="0"/>
        <v>0.953250066603625</v>
      </c>
      <c r="F37" s="490">
        <f t="shared" si="1"/>
        <v>1.0345488009275</v>
      </c>
      <c r="G37" s="488">
        <v>3967650</v>
      </c>
      <c r="H37" s="487">
        <f>1850000+400000</f>
        <v>2250000</v>
      </c>
      <c r="I37" s="487"/>
      <c r="J37" s="494" t="s">
        <v>213</v>
      </c>
      <c r="K37" s="495">
        <v>2395098.65</v>
      </c>
      <c r="L37" s="495">
        <v>2670914.53</v>
      </c>
      <c r="M37" s="502">
        <v>3828446.15</v>
      </c>
      <c r="N37" s="457" t="e">
        <f>#REF!-M37</f>
        <v>#REF!</v>
      </c>
    </row>
    <row r="38" s="455" customFormat="true" ht="26.1" customHeight="true" spans="1:14">
      <c r="A38" s="457" t="s">
        <v>200</v>
      </c>
      <c r="B38" s="472" t="s">
        <v>225</v>
      </c>
      <c r="C38" s="470">
        <f>SUM(C39:C41)</f>
        <v>1044353.365578</v>
      </c>
      <c r="D38" s="470">
        <f>SUM(D39:D41)</f>
        <v>1278802.3323499</v>
      </c>
      <c r="E38" s="486">
        <f t="shared" si="0"/>
        <v>1.22449199140766</v>
      </c>
      <c r="F38" s="486">
        <f t="shared" si="1"/>
        <v>1.24791319394491</v>
      </c>
      <c r="G38" s="488">
        <f>SUM(G39:G41)</f>
        <v>1024752.633881</v>
      </c>
      <c r="H38" s="487" t="s">
        <v>226</v>
      </c>
      <c r="I38" s="487"/>
      <c r="J38" s="497" t="s">
        <v>227</v>
      </c>
      <c r="K38" s="495">
        <v>439472.16</v>
      </c>
      <c r="L38" s="495">
        <v>492919.65</v>
      </c>
      <c r="M38" s="502">
        <v>1031567.83</v>
      </c>
      <c r="N38" s="457" t="e">
        <f>#REF!-M38</f>
        <v>#REF!</v>
      </c>
    </row>
    <row r="39" s="455" customFormat="true" ht="26.1" customHeight="true" spans="1:14">
      <c r="A39" s="457" t="s">
        <v>200</v>
      </c>
      <c r="B39" s="469" t="s">
        <v>202</v>
      </c>
      <c r="C39" s="470">
        <v>150860.615578</v>
      </c>
      <c r="D39" s="468">
        <v>330786.4123499</v>
      </c>
      <c r="E39" s="486">
        <f t="shared" si="0"/>
        <v>2.19266248571598</v>
      </c>
      <c r="F39" s="486">
        <f t="shared" si="1"/>
        <v>1.35530431006892</v>
      </c>
      <c r="G39" s="488">
        <v>244068</v>
      </c>
      <c r="H39" s="487"/>
      <c r="I39" s="487"/>
      <c r="J39" s="494" t="s">
        <v>203</v>
      </c>
      <c r="K39" s="495">
        <v>55802.16</v>
      </c>
      <c r="L39" s="495">
        <v>85131.35</v>
      </c>
      <c r="M39" s="502">
        <v>400097.43</v>
      </c>
      <c r="N39" s="457" t="e">
        <f>#REF!-M39</f>
        <v>#REF!</v>
      </c>
    </row>
    <row r="40" ht="26.1" customHeight="true" spans="1:14">
      <c r="A40" s="457" t="s">
        <v>200</v>
      </c>
      <c r="B40" s="469" t="s">
        <v>204</v>
      </c>
      <c r="C40" s="470">
        <v>480672</v>
      </c>
      <c r="D40" s="468">
        <v>532824.07</v>
      </c>
      <c r="E40" s="486">
        <f t="shared" si="0"/>
        <v>1.10849824828573</v>
      </c>
      <c r="F40" s="486">
        <f t="shared" si="1"/>
        <v>1.00176812381336</v>
      </c>
      <c r="G40" s="488">
        <v>531883.633881</v>
      </c>
      <c r="H40" s="487"/>
      <c r="I40" s="487"/>
      <c r="J40" s="494" t="s">
        <v>205</v>
      </c>
      <c r="K40" s="495">
        <v>383670</v>
      </c>
      <c r="L40" s="495">
        <v>407788.3</v>
      </c>
      <c r="M40" s="502">
        <v>631470.4</v>
      </c>
      <c r="N40" s="457" t="e">
        <f>#REF!-M40</f>
        <v>#REF!</v>
      </c>
    </row>
    <row r="41" ht="26.1" customHeight="true" spans="1:14">
      <c r="A41" s="457" t="s">
        <v>200</v>
      </c>
      <c r="B41" s="469" t="s">
        <v>206</v>
      </c>
      <c r="C41" s="473">
        <v>412820.75</v>
      </c>
      <c r="D41" s="468">
        <v>415191.85</v>
      </c>
      <c r="E41" s="486">
        <f t="shared" si="0"/>
        <v>1.00574365508517</v>
      </c>
      <c r="F41" s="486">
        <f t="shared" si="1"/>
        <v>1.66877082487611</v>
      </c>
      <c r="G41" s="488">
        <v>248801</v>
      </c>
      <c r="H41" s="487">
        <v>150000</v>
      </c>
      <c r="I41" s="487" t="s">
        <v>228</v>
      </c>
      <c r="J41" s="494"/>
      <c r="K41" s="495"/>
      <c r="L41" s="495"/>
      <c r="M41" s="502"/>
      <c r="N41" s="457" t="e">
        <f>#REF!-M41</f>
        <v>#REF!</v>
      </c>
    </row>
    <row r="42" ht="26.1" customHeight="true" spans="1:14">
      <c r="A42" s="457" t="s">
        <v>200</v>
      </c>
      <c r="B42" s="472" t="s">
        <v>229</v>
      </c>
      <c r="C42" s="470">
        <f>SUM(C43:C45)</f>
        <v>68383.760474</v>
      </c>
      <c r="D42" s="470">
        <f>SUM(D43:D45)</f>
        <v>86807.938806501</v>
      </c>
      <c r="E42" s="486">
        <f t="shared" si="0"/>
        <v>1.26942329881823</v>
      </c>
      <c r="F42" s="486">
        <f t="shared" si="1"/>
        <v>2.97593208112791</v>
      </c>
      <c r="G42" s="488">
        <f>SUM(G43:G45)</f>
        <v>29170</v>
      </c>
      <c r="H42" s="487"/>
      <c r="I42" s="487"/>
      <c r="J42" s="497" t="s">
        <v>230</v>
      </c>
      <c r="K42" s="495">
        <v>33109.87</v>
      </c>
      <c r="L42" s="495">
        <v>34517.63</v>
      </c>
      <c r="M42" s="502">
        <v>374228.77</v>
      </c>
      <c r="N42" s="457" t="e">
        <f>#REF!-M42</f>
        <v>#REF!</v>
      </c>
    </row>
    <row r="43" ht="26.1" customHeight="true" spans="1:14">
      <c r="A43" s="457" t="s">
        <v>200</v>
      </c>
      <c r="B43" s="469" t="s">
        <v>202</v>
      </c>
      <c r="C43" s="470">
        <v>16576.120474</v>
      </c>
      <c r="D43" s="468">
        <v>17994.298806501</v>
      </c>
      <c r="E43" s="486">
        <f t="shared" si="0"/>
        <v>1.08555550345604</v>
      </c>
      <c r="F43" s="486">
        <f t="shared" si="1"/>
        <v>1.04447984713844</v>
      </c>
      <c r="G43" s="488">
        <v>17228</v>
      </c>
      <c r="H43" s="487"/>
      <c r="I43" s="487"/>
      <c r="J43" s="494" t="s">
        <v>203</v>
      </c>
      <c r="K43" s="495">
        <v>13759.87</v>
      </c>
      <c r="L43" s="495">
        <v>14767.63</v>
      </c>
      <c r="M43" s="502">
        <v>269843.77</v>
      </c>
      <c r="N43" s="457" t="e">
        <f>#REF!-M43</f>
        <v>#REF!</v>
      </c>
    </row>
    <row r="44" ht="26.1" customHeight="true" spans="1:14">
      <c r="A44" s="457" t="s">
        <v>200</v>
      </c>
      <c r="B44" s="469" t="s">
        <v>204</v>
      </c>
      <c r="C44" s="470">
        <v>51807.64</v>
      </c>
      <c r="D44" s="468">
        <v>68813.64</v>
      </c>
      <c r="E44" s="486">
        <f t="shared" si="0"/>
        <v>1.32825274418985</v>
      </c>
      <c r="F44" s="486">
        <f t="shared" si="1"/>
        <v>5.71541860465116</v>
      </c>
      <c r="G44" s="488">
        <v>12040</v>
      </c>
      <c r="H44" s="487"/>
      <c r="I44" s="487"/>
      <c r="J44" s="494" t="s">
        <v>205</v>
      </c>
      <c r="K44" s="495">
        <v>19350</v>
      </c>
      <c r="L44" s="495">
        <v>19750</v>
      </c>
      <c r="M44" s="502">
        <v>104385</v>
      </c>
      <c r="N44" s="457" t="e">
        <f>#REF!-M44</f>
        <v>#REF!</v>
      </c>
    </row>
    <row r="45" ht="26.1" hidden="true" customHeight="true" spans="1:13">
      <c r="A45" s="457" t="s">
        <v>207</v>
      </c>
      <c r="B45" s="469" t="s">
        <v>206</v>
      </c>
      <c r="C45" s="470"/>
      <c r="D45" s="468"/>
      <c r="E45" s="486"/>
      <c r="F45" s="486">
        <f t="shared" si="1"/>
        <v>0</v>
      </c>
      <c r="G45" s="488">
        <v>-98</v>
      </c>
      <c r="H45" s="487"/>
      <c r="I45" s="487"/>
      <c r="J45" s="494"/>
      <c r="K45" s="495"/>
      <c r="L45" s="495"/>
      <c r="M45" s="502"/>
    </row>
    <row r="46" ht="26.1" customHeight="true" spans="1:14">
      <c r="A46" s="457" t="s">
        <v>200</v>
      </c>
      <c r="B46" s="472" t="s">
        <v>231</v>
      </c>
      <c r="C46" s="473">
        <f>SUM(C47:C49)</f>
        <v>6302464.121045</v>
      </c>
      <c r="D46" s="473">
        <f>SUM(D47:D49)</f>
        <v>5979026.93859345</v>
      </c>
      <c r="E46" s="486">
        <f t="shared" ref="E46:E67" si="2">D46/C46</f>
        <v>0.948680837171046</v>
      </c>
      <c r="F46" s="486">
        <f t="shared" si="1"/>
        <v>1.00245457306876</v>
      </c>
      <c r="G46" s="488">
        <f>SUM(G47:G49)</f>
        <v>5964386.9151</v>
      </c>
      <c r="H46" s="487">
        <v>400000</v>
      </c>
      <c r="I46" s="487"/>
      <c r="J46" s="497" t="s">
        <v>232</v>
      </c>
      <c r="K46" s="495">
        <v>2634683.1893</v>
      </c>
      <c r="L46" s="495">
        <v>6168009.77</v>
      </c>
      <c r="M46" s="502">
        <v>4594630.419441</v>
      </c>
      <c r="N46" s="457" t="e">
        <f>#REF!-M46</f>
        <v>#REF!</v>
      </c>
    </row>
    <row r="47" ht="26.1" customHeight="true" spans="1:14">
      <c r="A47" s="457" t="s">
        <v>200</v>
      </c>
      <c r="B47" s="469" t="s">
        <v>202</v>
      </c>
      <c r="C47" s="470">
        <v>936986.761045</v>
      </c>
      <c r="D47" s="468">
        <v>1059444.87579345</v>
      </c>
      <c r="E47" s="486">
        <f t="shared" si="2"/>
        <v>1.13069353788081</v>
      </c>
      <c r="F47" s="486">
        <f t="shared" si="1"/>
        <v>0.999746040718015</v>
      </c>
      <c r="G47" s="488">
        <v>1059714</v>
      </c>
      <c r="H47" s="487">
        <v>-400000</v>
      </c>
      <c r="I47" s="487"/>
      <c r="J47" s="494" t="s">
        <v>203</v>
      </c>
      <c r="K47" s="495">
        <v>422599.5993</v>
      </c>
      <c r="L47" s="495">
        <v>522394.515</v>
      </c>
      <c r="M47" s="502">
        <v>812574.054807</v>
      </c>
      <c r="N47" s="457" t="e">
        <f>#REF!-M47</f>
        <v>#REF!</v>
      </c>
    </row>
    <row r="48" ht="26.1" customHeight="true" spans="1:14">
      <c r="A48" s="457" t="s">
        <v>200</v>
      </c>
      <c r="B48" s="469" t="s">
        <v>204</v>
      </c>
      <c r="C48" s="470">
        <v>1227992.5</v>
      </c>
      <c r="D48" s="468">
        <v>1372340.55</v>
      </c>
      <c r="E48" s="486">
        <f t="shared" si="2"/>
        <v>1.11754798991036</v>
      </c>
      <c r="F48" s="486">
        <f t="shared" si="1"/>
        <v>1.61569886608079</v>
      </c>
      <c r="G48" s="488">
        <v>849378.9151</v>
      </c>
      <c r="H48" s="487">
        <f>400000+400000</f>
        <v>800000</v>
      </c>
      <c r="I48" s="487"/>
      <c r="J48" s="494" t="s">
        <v>205</v>
      </c>
      <c r="K48" s="495">
        <v>1882310.59</v>
      </c>
      <c r="L48" s="495">
        <v>3328833.255</v>
      </c>
      <c r="M48" s="502">
        <v>3453188.364634</v>
      </c>
      <c r="N48" s="457" t="e">
        <f>#REF!-M48</f>
        <v>#REF!</v>
      </c>
    </row>
    <row r="49" ht="26.1" customHeight="true" spans="1:14">
      <c r="A49" s="457" t="s">
        <v>200</v>
      </c>
      <c r="B49" s="469" t="s">
        <v>206</v>
      </c>
      <c r="C49" s="470">
        <v>4137484.86</v>
      </c>
      <c r="D49" s="468">
        <v>3547241.5128</v>
      </c>
      <c r="E49" s="486">
        <f t="shared" si="2"/>
        <v>0.857342475641107</v>
      </c>
      <c r="F49" s="486">
        <f t="shared" si="1"/>
        <v>0.874718704192594</v>
      </c>
      <c r="G49" s="488">
        <v>4055294</v>
      </c>
      <c r="H49" s="487"/>
      <c r="I49" s="487"/>
      <c r="J49" s="494" t="s">
        <v>213</v>
      </c>
      <c r="K49" s="495">
        <v>329773</v>
      </c>
      <c r="L49" s="495">
        <v>2316782</v>
      </c>
      <c r="M49" s="502">
        <v>328868</v>
      </c>
      <c r="N49" s="457" t="e">
        <f>#REF!-M49</f>
        <v>#REF!</v>
      </c>
    </row>
    <row r="50" ht="26.1" customHeight="true" spans="1:14">
      <c r="A50" s="457" t="s">
        <v>200</v>
      </c>
      <c r="B50" s="472" t="s">
        <v>233</v>
      </c>
      <c r="C50" s="473">
        <f>SUM(C51:C53)</f>
        <v>2033026.346356</v>
      </c>
      <c r="D50" s="473">
        <f>SUM(D51:D53)</f>
        <v>2270356.20060134</v>
      </c>
      <c r="E50" s="486">
        <f t="shared" si="2"/>
        <v>1.11673722510814</v>
      </c>
      <c r="F50" s="486">
        <f t="shared" si="1"/>
        <v>1.33164208042572</v>
      </c>
      <c r="G50" s="489">
        <f>SUM(G51:G53)</f>
        <v>1704929.751</v>
      </c>
      <c r="H50" s="487"/>
      <c r="I50" s="487"/>
      <c r="J50" s="497" t="s">
        <v>234</v>
      </c>
      <c r="K50" s="495">
        <v>2481550.72</v>
      </c>
      <c r="L50" s="495">
        <v>2841742.7</v>
      </c>
      <c r="M50" s="502">
        <v>3056622.4341</v>
      </c>
      <c r="N50" s="457" t="e">
        <f>#REF!-M50</f>
        <v>#REF!</v>
      </c>
    </row>
    <row r="51" ht="26.1" customHeight="true" spans="1:14">
      <c r="A51" s="457" t="s">
        <v>200</v>
      </c>
      <c r="B51" s="469" t="s">
        <v>202</v>
      </c>
      <c r="C51" s="470">
        <v>1196339.616356</v>
      </c>
      <c r="D51" s="468">
        <v>1214284.71060134</v>
      </c>
      <c r="E51" s="486">
        <f t="shared" si="2"/>
        <v>1.015</v>
      </c>
      <c r="F51" s="486">
        <f t="shared" si="1"/>
        <v>2.19009441999794</v>
      </c>
      <c r="G51" s="488">
        <v>554444</v>
      </c>
      <c r="H51" s="487"/>
      <c r="I51" s="487"/>
      <c r="J51" s="494" t="s">
        <v>203</v>
      </c>
      <c r="K51" s="495">
        <v>1498649.72</v>
      </c>
      <c r="L51" s="495">
        <v>1112985.7</v>
      </c>
      <c r="M51" s="502">
        <v>895948.2141</v>
      </c>
      <c r="N51" s="457" t="e">
        <f>#REF!-M51</f>
        <v>#REF!</v>
      </c>
    </row>
    <row r="52" ht="26.1" customHeight="true" spans="1:14">
      <c r="A52" s="457" t="s">
        <v>200</v>
      </c>
      <c r="B52" s="469" t="s">
        <v>204</v>
      </c>
      <c r="C52" s="470">
        <v>787216.51</v>
      </c>
      <c r="D52" s="468">
        <v>892634.49</v>
      </c>
      <c r="E52" s="486">
        <f t="shared" si="2"/>
        <v>1.13391230831782</v>
      </c>
      <c r="F52" s="486">
        <f t="shared" si="1"/>
        <v>1.06381542208927</v>
      </c>
      <c r="G52" s="488">
        <v>839087.751</v>
      </c>
      <c r="H52" s="487"/>
      <c r="I52" s="487"/>
      <c r="J52" s="494" t="s">
        <v>205</v>
      </c>
      <c r="K52" s="495">
        <v>982901</v>
      </c>
      <c r="L52" s="495">
        <v>1728757</v>
      </c>
      <c r="M52" s="502">
        <v>2160674.22</v>
      </c>
      <c r="N52" s="457" t="e">
        <f>#REF!-M52</f>
        <v>#REF!</v>
      </c>
    </row>
    <row r="53" ht="26.1" customHeight="true" spans="1:14">
      <c r="A53" s="457" t="s">
        <v>200</v>
      </c>
      <c r="B53" s="469" t="s">
        <v>206</v>
      </c>
      <c r="C53" s="470">
        <v>49470.22</v>
      </c>
      <c r="D53" s="468">
        <v>163437</v>
      </c>
      <c r="E53" s="486">
        <f t="shared" si="2"/>
        <v>3.30374516224104</v>
      </c>
      <c r="F53" s="486">
        <f t="shared" si="1"/>
        <v>0.524849228318743</v>
      </c>
      <c r="G53" s="488">
        <v>311398</v>
      </c>
      <c r="H53" s="487"/>
      <c r="I53" s="487"/>
      <c r="J53" s="494"/>
      <c r="K53" s="495"/>
      <c r="L53" s="495"/>
      <c r="M53" s="502"/>
      <c r="N53" s="457" t="e">
        <f>#REF!-M53</f>
        <v>#REF!</v>
      </c>
    </row>
    <row r="54" ht="26.1" customHeight="true" spans="1:14">
      <c r="A54" s="457" t="s">
        <v>200</v>
      </c>
      <c r="B54" s="472" t="s">
        <v>235</v>
      </c>
      <c r="C54" s="473">
        <f>SUM(C55:C56)</f>
        <v>965500.780481</v>
      </c>
      <c r="D54" s="473">
        <f>SUM(D55:D56)</f>
        <v>921125.747477101</v>
      </c>
      <c r="E54" s="486">
        <f t="shared" si="2"/>
        <v>0.954039360815646</v>
      </c>
      <c r="F54" s="486">
        <f t="shared" si="1"/>
        <v>0.677038318362013</v>
      </c>
      <c r="G54" s="488">
        <f>SUM(G55:G56)</f>
        <v>1360522.325687</v>
      </c>
      <c r="H54" s="487"/>
      <c r="I54" s="487"/>
      <c r="J54" s="497" t="s">
        <v>236</v>
      </c>
      <c r="K54" s="495">
        <v>1071488.28585</v>
      </c>
      <c r="L54" s="495">
        <v>609227.781</v>
      </c>
      <c r="M54" s="502">
        <v>343694.599818</v>
      </c>
      <c r="N54" s="457" t="e">
        <f>#REF!-M54</f>
        <v>#REF!</v>
      </c>
    </row>
    <row r="55" ht="26.1" customHeight="true" spans="1:14">
      <c r="A55" s="457" t="s">
        <v>200</v>
      </c>
      <c r="B55" s="469" t="s">
        <v>202</v>
      </c>
      <c r="C55" s="473">
        <v>343154.850481</v>
      </c>
      <c r="D55" s="473">
        <v>201386.316402101</v>
      </c>
      <c r="E55" s="486">
        <f t="shared" si="2"/>
        <v>0.586867171248834</v>
      </c>
      <c r="F55" s="486">
        <f t="shared" si="1"/>
        <v>0.294756255436824</v>
      </c>
      <c r="G55" s="488">
        <v>683230</v>
      </c>
      <c r="H55" s="491"/>
      <c r="I55" s="491"/>
      <c r="J55" s="498" t="s">
        <v>203</v>
      </c>
      <c r="K55" s="499">
        <v>459380.44585</v>
      </c>
      <c r="L55" s="499">
        <v>153277.781</v>
      </c>
      <c r="M55" s="503">
        <v>175650.599818</v>
      </c>
      <c r="N55" s="457" t="e">
        <f>#REF!-M55</f>
        <v>#REF!</v>
      </c>
    </row>
    <row r="56" ht="26.1" customHeight="true" spans="1:14">
      <c r="A56" s="457" t="s">
        <v>200</v>
      </c>
      <c r="B56" s="469" t="s">
        <v>204</v>
      </c>
      <c r="C56" s="473">
        <v>622345.93</v>
      </c>
      <c r="D56" s="468">
        <v>719739.431075</v>
      </c>
      <c r="E56" s="486">
        <f t="shared" si="2"/>
        <v>1.15649415603152</v>
      </c>
      <c r="F56" s="486">
        <f t="shared" si="1"/>
        <v>1.06267176487633</v>
      </c>
      <c r="G56" s="488">
        <v>677292.325687</v>
      </c>
      <c r="H56" s="487"/>
      <c r="I56" s="487"/>
      <c r="J56" s="494" t="s">
        <v>205</v>
      </c>
      <c r="K56" s="495">
        <v>612107.84</v>
      </c>
      <c r="L56" s="495">
        <v>455950</v>
      </c>
      <c r="M56" s="502">
        <v>168044</v>
      </c>
      <c r="N56" s="457" t="e">
        <f>#REF!-M56</f>
        <v>#REF!</v>
      </c>
    </row>
    <row r="57" ht="26.1" customHeight="true" spans="1:14">
      <c r="A57" s="457" t="s">
        <v>200</v>
      </c>
      <c r="B57" s="472" t="s">
        <v>237</v>
      </c>
      <c r="C57" s="470">
        <f>SUM(C58:C59)</f>
        <v>253546.96399</v>
      </c>
      <c r="D57" s="470">
        <f>SUM(D58:D59)</f>
        <v>350643.696464277</v>
      </c>
      <c r="E57" s="486">
        <f t="shared" si="2"/>
        <v>1.38295363883003</v>
      </c>
      <c r="F57" s="486">
        <f t="shared" si="1"/>
        <v>0.854830325220148</v>
      </c>
      <c r="G57" s="488">
        <f>SUM(G58:G59)</f>
        <v>410190.988924</v>
      </c>
      <c r="H57" s="487"/>
      <c r="I57" s="487"/>
      <c r="J57" s="497" t="s">
        <v>238</v>
      </c>
      <c r="K57" s="495">
        <v>150346.197</v>
      </c>
      <c r="L57" s="495">
        <v>202565.63</v>
      </c>
      <c r="M57" s="502">
        <v>190458.5857</v>
      </c>
      <c r="N57" s="457" t="e">
        <f>#REF!-M57</f>
        <v>#REF!</v>
      </c>
    </row>
    <row r="58" ht="26.1" customHeight="true" spans="1:14">
      <c r="A58" s="457" t="s">
        <v>200</v>
      </c>
      <c r="B58" s="469" t="s">
        <v>202</v>
      </c>
      <c r="C58" s="473">
        <v>36303.08399</v>
      </c>
      <c r="D58" s="468">
        <v>50488.8904642771</v>
      </c>
      <c r="E58" s="486">
        <f t="shared" si="2"/>
        <v>1.39076036840795</v>
      </c>
      <c r="F58" s="486">
        <f t="shared" si="1"/>
        <v>0.348629621838525</v>
      </c>
      <c r="G58" s="488">
        <v>144821</v>
      </c>
      <c r="H58" s="487"/>
      <c r="I58" s="487"/>
      <c r="J58" s="494" t="s">
        <v>203</v>
      </c>
      <c r="K58" s="495">
        <v>35011.157</v>
      </c>
      <c r="L58" s="495">
        <v>55542.75</v>
      </c>
      <c r="M58" s="502">
        <v>28119.5857</v>
      </c>
      <c r="N58" s="457" t="e">
        <f>#REF!-M58</f>
        <v>#REF!</v>
      </c>
    </row>
    <row r="59" ht="26.1" customHeight="true" spans="1:14">
      <c r="A59" s="457" t="s">
        <v>200</v>
      </c>
      <c r="B59" s="469" t="s">
        <v>204</v>
      </c>
      <c r="C59" s="470">
        <v>217243.88</v>
      </c>
      <c r="D59" s="468">
        <v>300154.806</v>
      </c>
      <c r="E59" s="486">
        <f t="shared" si="2"/>
        <v>1.38164907568397</v>
      </c>
      <c r="F59" s="486">
        <f t="shared" si="1"/>
        <v>1.1310804481586</v>
      </c>
      <c r="G59" s="488">
        <v>265369.988924</v>
      </c>
      <c r="H59" s="487"/>
      <c r="I59" s="487"/>
      <c r="J59" s="494" t="s">
        <v>205</v>
      </c>
      <c r="K59" s="495">
        <v>115335.04</v>
      </c>
      <c r="L59" s="495">
        <v>147022.88</v>
      </c>
      <c r="M59" s="502">
        <v>162339</v>
      </c>
      <c r="N59" s="457" t="e">
        <f>#REF!-M59</f>
        <v>#REF!</v>
      </c>
    </row>
    <row r="60" ht="26.1" customHeight="true" spans="1:14">
      <c r="A60" s="457" t="s">
        <v>200</v>
      </c>
      <c r="B60" s="477" t="s">
        <v>239</v>
      </c>
      <c r="C60" s="470">
        <f>SUM(C61:C62)</f>
        <v>9384.812648</v>
      </c>
      <c r="D60" s="470">
        <f>SUM(D61:D62)</f>
        <v>9264.51184354453</v>
      </c>
      <c r="E60" s="486">
        <f t="shared" si="2"/>
        <v>0.987181331267054</v>
      </c>
      <c r="F60" s="486">
        <f t="shared" si="1"/>
        <v>0.272405523185667</v>
      </c>
      <c r="G60" s="488">
        <f>SUM(G61:G62)</f>
        <v>34010</v>
      </c>
      <c r="H60" s="487"/>
      <c r="I60" s="487"/>
      <c r="J60" s="500" t="s">
        <v>240</v>
      </c>
      <c r="K60" s="495">
        <v>2970.23</v>
      </c>
      <c r="L60" s="495">
        <v>2981.16</v>
      </c>
      <c r="M60" s="502">
        <v>3322.4</v>
      </c>
      <c r="N60" s="457" t="e">
        <f>#REF!-M60</f>
        <v>#REF!</v>
      </c>
    </row>
    <row r="61" ht="26.1" customHeight="true" spans="1:14">
      <c r="A61" s="457" t="s">
        <v>200</v>
      </c>
      <c r="B61" s="469" t="s">
        <v>202</v>
      </c>
      <c r="C61" s="470">
        <v>8584.812648</v>
      </c>
      <c r="D61" s="468">
        <v>8464.51184354453</v>
      </c>
      <c r="E61" s="486">
        <f t="shared" si="2"/>
        <v>0.985986787436358</v>
      </c>
      <c r="F61" s="486">
        <f t="shared" si="1"/>
        <v>0.978556282490697</v>
      </c>
      <c r="G61" s="488">
        <v>8650</v>
      </c>
      <c r="H61" s="487"/>
      <c r="I61" s="487"/>
      <c r="J61" s="494" t="s">
        <v>203</v>
      </c>
      <c r="K61" s="495">
        <v>2705.23</v>
      </c>
      <c r="L61" s="495">
        <v>2716.16</v>
      </c>
      <c r="M61" s="502">
        <v>2887.4</v>
      </c>
      <c r="N61" s="457" t="e">
        <f>#REF!-M61</f>
        <v>#REF!</v>
      </c>
    </row>
    <row r="62" ht="26.1" customHeight="true" spans="1:14">
      <c r="A62" s="457" t="s">
        <v>200</v>
      </c>
      <c r="B62" s="469" t="s">
        <v>204</v>
      </c>
      <c r="C62" s="473">
        <v>800</v>
      </c>
      <c r="D62" s="468">
        <v>800</v>
      </c>
      <c r="E62" s="486">
        <f t="shared" si="2"/>
        <v>1</v>
      </c>
      <c r="F62" s="486">
        <f t="shared" si="1"/>
        <v>0.0315457413249211</v>
      </c>
      <c r="G62" s="488">
        <v>25360</v>
      </c>
      <c r="H62" s="487"/>
      <c r="I62" s="487"/>
      <c r="J62" s="494" t="s">
        <v>205</v>
      </c>
      <c r="K62" s="495">
        <v>265</v>
      </c>
      <c r="L62" s="495">
        <v>265</v>
      </c>
      <c r="M62" s="502">
        <v>435</v>
      </c>
      <c r="N62" s="457" t="e">
        <f>#REF!-M62</f>
        <v>#REF!</v>
      </c>
    </row>
    <row r="63" ht="24.9" customHeight="true" spans="1:14">
      <c r="A63" s="457" t="s">
        <v>200</v>
      </c>
      <c r="B63" s="477" t="s">
        <v>241</v>
      </c>
      <c r="C63" s="470">
        <f>C64</f>
        <v>302390</v>
      </c>
      <c r="D63" s="470">
        <f>D64</f>
        <v>278561.383434336</v>
      </c>
      <c r="E63" s="486">
        <f t="shared" si="2"/>
        <v>0.921199058944859</v>
      </c>
      <c r="F63" s="486">
        <f t="shared" si="1"/>
        <v>2.48132851816125</v>
      </c>
      <c r="G63" s="488">
        <v>112263</v>
      </c>
      <c r="H63" s="487"/>
      <c r="I63" s="487"/>
      <c r="J63" s="500" t="s">
        <v>242</v>
      </c>
      <c r="K63" s="495">
        <v>200440</v>
      </c>
      <c r="L63" s="495">
        <v>214092</v>
      </c>
      <c r="M63" s="502">
        <v>248157</v>
      </c>
      <c r="N63" s="457" t="e">
        <f>#REF!-M63</f>
        <v>#REF!</v>
      </c>
    </row>
    <row r="64" ht="24.9" customHeight="true" spans="1:13">
      <c r="A64" s="457" t="s">
        <v>200</v>
      </c>
      <c r="B64" s="469" t="s">
        <v>202</v>
      </c>
      <c r="C64" s="470">
        <v>302390</v>
      </c>
      <c r="D64" s="468">
        <v>278561.383434336</v>
      </c>
      <c r="E64" s="486">
        <f t="shared" si="2"/>
        <v>0.921199058944859</v>
      </c>
      <c r="F64" s="486">
        <f t="shared" si="1"/>
        <v>2.48132851816125</v>
      </c>
      <c r="G64" s="488">
        <v>112263</v>
      </c>
      <c r="H64" s="487"/>
      <c r="I64" s="487"/>
      <c r="J64" s="500"/>
      <c r="K64" s="495"/>
      <c r="L64" s="495"/>
      <c r="M64" s="502"/>
    </row>
    <row r="65" ht="26.1" customHeight="true" spans="1:14">
      <c r="A65" s="457" t="s">
        <v>200</v>
      </c>
      <c r="B65" s="472" t="s">
        <v>243</v>
      </c>
      <c r="C65" s="470">
        <f>SUM(C66:C68)</f>
        <v>426939.966393</v>
      </c>
      <c r="D65" s="470">
        <f>SUM(D66:D68)</f>
        <v>543848.469114342</v>
      </c>
      <c r="E65" s="486">
        <f t="shared" si="2"/>
        <v>1.27382890318056</v>
      </c>
      <c r="F65" s="486">
        <f t="shared" si="1"/>
        <v>1.87705854128321</v>
      </c>
      <c r="G65" s="488">
        <f>SUM(G66:G68)</f>
        <v>289734.420719</v>
      </c>
      <c r="H65" s="487"/>
      <c r="I65" s="487"/>
      <c r="J65" s="497" t="s">
        <v>243</v>
      </c>
      <c r="K65" s="495">
        <v>577086.25</v>
      </c>
      <c r="L65" s="495">
        <v>579823.02</v>
      </c>
      <c r="M65" s="502">
        <v>479606.09</v>
      </c>
      <c r="N65" s="457" t="e">
        <f>#REF!-M65</f>
        <v>#REF!</v>
      </c>
    </row>
    <row r="66" ht="26.1" customHeight="true" spans="1:14">
      <c r="A66" s="457" t="s">
        <v>200</v>
      </c>
      <c r="B66" s="469" t="s">
        <v>202</v>
      </c>
      <c r="C66" s="470">
        <v>197419.966393</v>
      </c>
      <c r="D66" s="468">
        <v>205492.192114342</v>
      </c>
      <c r="E66" s="486">
        <f t="shared" si="2"/>
        <v>1.04088859839674</v>
      </c>
      <c r="F66" s="486">
        <f t="shared" si="1"/>
        <v>1.39452884249262</v>
      </c>
      <c r="G66" s="488">
        <v>147356</v>
      </c>
      <c r="H66" s="487"/>
      <c r="I66" s="487"/>
      <c r="J66" s="494" t="s">
        <v>203</v>
      </c>
      <c r="K66" s="495">
        <v>98626.2</v>
      </c>
      <c r="L66" s="495">
        <v>174883.02</v>
      </c>
      <c r="M66" s="502">
        <v>353212.09</v>
      </c>
      <c r="N66" s="457" t="e">
        <f>#REF!-M66</f>
        <v>#REF!</v>
      </c>
    </row>
    <row r="67" ht="26.1" customHeight="true" spans="1:14">
      <c r="A67" s="457" t="s">
        <v>200</v>
      </c>
      <c r="B67" s="469" t="s">
        <v>204</v>
      </c>
      <c r="C67" s="473">
        <v>229520</v>
      </c>
      <c r="D67" s="468">
        <v>338356.277</v>
      </c>
      <c r="E67" s="486">
        <f t="shared" si="2"/>
        <v>1.47419081997212</v>
      </c>
      <c r="F67" s="486">
        <f t="shared" si="1"/>
        <v>2.57445288582917</v>
      </c>
      <c r="G67" s="488">
        <v>131428.420719</v>
      </c>
      <c r="H67" s="487"/>
      <c r="I67" s="487"/>
      <c r="J67" s="494" t="s">
        <v>205</v>
      </c>
      <c r="K67" s="495">
        <v>478460.05</v>
      </c>
      <c r="L67" s="495">
        <v>404940</v>
      </c>
      <c r="M67" s="502">
        <v>126394</v>
      </c>
      <c r="N67" s="457" t="e">
        <f>#REF!-M67</f>
        <v>#REF!</v>
      </c>
    </row>
    <row r="68" ht="26.1" hidden="true" customHeight="true" spans="1:13">
      <c r="A68" s="457" t="s">
        <v>207</v>
      </c>
      <c r="B68" s="469" t="s">
        <v>206</v>
      </c>
      <c r="C68" s="473"/>
      <c r="D68" s="468"/>
      <c r="E68" s="486"/>
      <c r="F68" s="486">
        <f t="shared" si="1"/>
        <v>0</v>
      </c>
      <c r="G68" s="488">
        <v>10950</v>
      </c>
      <c r="H68" s="487"/>
      <c r="I68" s="487"/>
      <c r="J68" s="494"/>
      <c r="K68" s="495"/>
      <c r="L68" s="495"/>
      <c r="M68" s="502"/>
    </row>
    <row r="69" ht="26.1" customHeight="true" spans="1:14">
      <c r="A69" s="457" t="s">
        <v>200</v>
      </c>
      <c r="B69" s="472" t="s">
        <v>244</v>
      </c>
      <c r="C69" s="470">
        <f>SUM(C70:C72)</f>
        <v>241881</v>
      </c>
      <c r="D69" s="470">
        <f>SUM(D70:D72)</f>
        <v>416903</v>
      </c>
      <c r="E69" s="486">
        <f t="shared" ref="E69:E91" si="3">D69/C69</f>
        <v>1.72358721850827</v>
      </c>
      <c r="F69" s="486">
        <f t="shared" si="1"/>
        <v>1.4645725128381</v>
      </c>
      <c r="G69" s="488">
        <f>SUM(G70:G72)</f>
        <v>284658.49</v>
      </c>
      <c r="H69" s="487"/>
      <c r="I69" s="487"/>
      <c r="J69" s="497" t="s">
        <v>244</v>
      </c>
      <c r="K69" s="495">
        <v>86514</v>
      </c>
      <c r="L69" s="495">
        <v>89289</v>
      </c>
      <c r="M69" s="502">
        <v>49088</v>
      </c>
      <c r="N69" s="457" t="e">
        <f>#REF!-M69</f>
        <v>#REF!</v>
      </c>
    </row>
    <row r="70" ht="26.1" customHeight="true" spans="1:14">
      <c r="A70" s="457" t="s">
        <v>200</v>
      </c>
      <c r="B70" s="474" t="s">
        <v>202</v>
      </c>
      <c r="C70" s="504">
        <v>200</v>
      </c>
      <c r="D70" s="476">
        <v>200</v>
      </c>
      <c r="E70" s="490">
        <f t="shared" si="3"/>
        <v>1</v>
      </c>
      <c r="F70" s="490"/>
      <c r="G70" s="488"/>
      <c r="H70" s="487"/>
      <c r="I70" s="487"/>
      <c r="J70" s="494" t="s">
        <v>203</v>
      </c>
      <c r="K70" s="495"/>
      <c r="L70" s="495">
        <v>0</v>
      </c>
      <c r="M70" s="502">
        <v>0</v>
      </c>
      <c r="N70" s="457" t="e">
        <f>#REF!-M70</f>
        <v>#REF!</v>
      </c>
    </row>
    <row r="71" ht="26.1" customHeight="true" spans="1:14">
      <c r="A71" s="457" t="s">
        <v>200</v>
      </c>
      <c r="B71" s="469" t="s">
        <v>204</v>
      </c>
      <c r="C71" s="470">
        <v>93835</v>
      </c>
      <c r="D71" s="468">
        <v>239881</v>
      </c>
      <c r="E71" s="486">
        <f t="shared" si="3"/>
        <v>2.55641285234721</v>
      </c>
      <c r="F71" s="486">
        <f t="shared" ref="F71:F79" si="4">D71/G71</f>
        <v>1.9765499492475</v>
      </c>
      <c r="G71" s="488">
        <v>121363.49</v>
      </c>
      <c r="H71" s="487"/>
      <c r="I71" s="487"/>
      <c r="J71" s="494" t="s">
        <v>205</v>
      </c>
      <c r="K71" s="495">
        <v>86514</v>
      </c>
      <c r="L71" s="495">
        <v>89289</v>
      </c>
      <c r="M71" s="502">
        <v>0</v>
      </c>
      <c r="N71" s="457" t="e">
        <f>#REF!-M71</f>
        <v>#REF!</v>
      </c>
    </row>
    <row r="72" ht="26.1" customHeight="true" spans="1:14">
      <c r="A72" s="457" t="s">
        <v>200</v>
      </c>
      <c r="B72" s="469" t="s">
        <v>206</v>
      </c>
      <c r="C72" s="470">
        <v>147846</v>
      </c>
      <c r="D72" s="468">
        <v>176822</v>
      </c>
      <c r="E72" s="486">
        <f t="shared" si="3"/>
        <v>1.19598771694872</v>
      </c>
      <c r="F72" s="486">
        <f t="shared" si="4"/>
        <v>1.08283780887351</v>
      </c>
      <c r="G72" s="488">
        <v>163295</v>
      </c>
      <c r="H72" s="487"/>
      <c r="I72" s="487"/>
      <c r="J72" s="494" t="s">
        <v>213</v>
      </c>
      <c r="K72" s="495"/>
      <c r="L72" s="495">
        <v>0</v>
      </c>
      <c r="M72" s="502">
        <v>49088</v>
      </c>
      <c r="N72" s="457" t="e">
        <f>#REF!-M72</f>
        <v>#REF!</v>
      </c>
    </row>
    <row r="73" ht="26.1" customHeight="true" spans="1:14">
      <c r="A73" s="457" t="s">
        <v>200</v>
      </c>
      <c r="B73" s="472" t="s">
        <v>245</v>
      </c>
      <c r="C73" s="473">
        <f>SUM(C74:C75)</f>
        <v>73952.070043</v>
      </c>
      <c r="D73" s="473">
        <f>SUM(D74:D75)</f>
        <v>46229.8634008585</v>
      </c>
      <c r="E73" s="486">
        <f t="shared" si="3"/>
        <v>0.625132783625635</v>
      </c>
      <c r="F73" s="486">
        <f t="shared" si="4"/>
        <v>0.33044757373251</v>
      </c>
      <c r="G73" s="488">
        <f>SUM(G74:G75)</f>
        <v>139900.75</v>
      </c>
      <c r="H73" s="487"/>
      <c r="I73" s="487"/>
      <c r="J73" s="497" t="s">
        <v>245</v>
      </c>
      <c r="K73" s="495">
        <v>103839.55</v>
      </c>
      <c r="L73" s="495">
        <v>107926.37</v>
      </c>
      <c r="M73" s="502">
        <v>71432.657</v>
      </c>
      <c r="N73" s="457" t="e">
        <f>#REF!-M73</f>
        <v>#REF!</v>
      </c>
    </row>
    <row r="74" ht="26.1" customHeight="true" spans="1:14">
      <c r="A74" s="457" t="s">
        <v>200</v>
      </c>
      <c r="B74" s="469" t="s">
        <v>202</v>
      </c>
      <c r="C74" s="473">
        <v>71595.370043</v>
      </c>
      <c r="D74" s="468">
        <v>45873.1634008585</v>
      </c>
      <c r="E74" s="486">
        <f t="shared" si="3"/>
        <v>0.640728071847484</v>
      </c>
      <c r="F74" s="486">
        <f t="shared" si="4"/>
        <v>0.37433729161417</v>
      </c>
      <c r="G74" s="488">
        <v>122545</v>
      </c>
      <c r="H74" s="487"/>
      <c r="I74" s="487"/>
      <c r="J74" s="494" t="s">
        <v>203</v>
      </c>
      <c r="K74" s="495">
        <v>99589.55</v>
      </c>
      <c r="L74" s="495">
        <v>106876.37</v>
      </c>
      <c r="M74" s="502">
        <v>69966.057</v>
      </c>
      <c r="N74" s="457" t="e">
        <f>#REF!-M74</f>
        <v>#REF!</v>
      </c>
    </row>
    <row r="75" ht="26.1" customHeight="true" spans="1:14">
      <c r="A75" s="457" t="s">
        <v>200</v>
      </c>
      <c r="B75" s="469" t="s">
        <v>204</v>
      </c>
      <c r="C75" s="473">
        <v>2356.7</v>
      </c>
      <c r="D75" s="468">
        <v>356.7</v>
      </c>
      <c r="E75" s="486">
        <f t="shared" si="3"/>
        <v>0.151355709254466</v>
      </c>
      <c r="F75" s="486">
        <f t="shared" si="4"/>
        <v>0.0205522665399075</v>
      </c>
      <c r="G75" s="488">
        <v>17355.75</v>
      </c>
      <c r="H75" s="487">
        <v>2000</v>
      </c>
      <c r="I75" s="487"/>
      <c r="J75" s="494" t="s">
        <v>205</v>
      </c>
      <c r="K75" s="495">
        <v>4250</v>
      </c>
      <c r="L75" s="495">
        <v>1050</v>
      </c>
      <c r="M75" s="502">
        <v>1466.6</v>
      </c>
      <c r="N75" s="457" t="e">
        <f>#REF!-M75</f>
        <v>#REF!</v>
      </c>
    </row>
    <row r="76" ht="26.1" customHeight="true" spans="1:14">
      <c r="A76" s="457" t="s">
        <v>200</v>
      </c>
      <c r="B76" s="472" t="s">
        <v>246</v>
      </c>
      <c r="C76" s="473">
        <f>SUM(C77:C78)</f>
        <v>148658.08367</v>
      </c>
      <c r="D76" s="473">
        <f>SUM(D77:D78)</f>
        <v>175716.689358512</v>
      </c>
      <c r="E76" s="486">
        <f t="shared" si="3"/>
        <v>1.18201906697908</v>
      </c>
      <c r="F76" s="486">
        <f t="shared" si="4"/>
        <v>1.17816621132804</v>
      </c>
      <c r="G76" s="489">
        <f>SUM(G77:G79)</f>
        <v>149144.227418</v>
      </c>
      <c r="H76" s="487"/>
      <c r="I76" s="487"/>
      <c r="J76" s="497" t="s">
        <v>246</v>
      </c>
      <c r="K76" s="495"/>
      <c r="L76" s="495"/>
      <c r="M76" s="502">
        <v>53228.012526</v>
      </c>
      <c r="N76" s="457" t="e">
        <f>#REF!-M76</f>
        <v>#REF!</v>
      </c>
    </row>
    <row r="77" ht="26.1" customHeight="true" spans="1:14">
      <c r="A77" s="457" t="s">
        <v>200</v>
      </c>
      <c r="B77" s="469" t="s">
        <v>202</v>
      </c>
      <c r="C77" s="473">
        <v>63829.71367</v>
      </c>
      <c r="D77" s="468">
        <v>88610.6493585121</v>
      </c>
      <c r="E77" s="486">
        <f t="shared" si="3"/>
        <v>1.38823510656228</v>
      </c>
      <c r="F77" s="486">
        <f t="shared" si="4"/>
        <v>1.21075956273757</v>
      </c>
      <c r="G77" s="488">
        <v>73186</v>
      </c>
      <c r="H77" s="487"/>
      <c r="I77" s="487"/>
      <c r="J77" s="494" t="s">
        <v>203</v>
      </c>
      <c r="K77" s="495"/>
      <c r="L77" s="495"/>
      <c r="M77" s="502">
        <v>23074.507526</v>
      </c>
      <c r="N77" s="457" t="e">
        <f>#REF!-M77</f>
        <v>#REF!</v>
      </c>
    </row>
    <row r="78" ht="26.1" customHeight="true" spans="1:14">
      <c r="A78" s="457" t="s">
        <v>200</v>
      </c>
      <c r="B78" s="469" t="s">
        <v>204</v>
      </c>
      <c r="C78" s="473">
        <v>84828.37</v>
      </c>
      <c r="D78" s="468">
        <v>87106.04</v>
      </c>
      <c r="E78" s="486">
        <f t="shared" si="3"/>
        <v>1.0268503332081</v>
      </c>
      <c r="F78" s="486">
        <f t="shared" si="4"/>
        <v>1.20215527075344</v>
      </c>
      <c r="G78" s="488">
        <v>72458.227418</v>
      </c>
      <c r="H78" s="487"/>
      <c r="I78" s="487"/>
      <c r="J78" s="494" t="s">
        <v>205</v>
      </c>
      <c r="K78" s="495"/>
      <c r="L78" s="495"/>
      <c r="M78" s="502">
        <v>30153.505</v>
      </c>
      <c r="N78" s="457" t="e">
        <f>#REF!-M78</f>
        <v>#REF!</v>
      </c>
    </row>
    <row r="79" ht="26.1" customHeight="true" spans="1:14">
      <c r="A79" s="457" t="s">
        <v>200</v>
      </c>
      <c r="B79" s="469" t="s">
        <v>206</v>
      </c>
      <c r="C79" s="473">
        <v>123028</v>
      </c>
      <c r="D79" s="468">
        <v>12528</v>
      </c>
      <c r="E79" s="486">
        <f t="shared" si="3"/>
        <v>0.101830477614852</v>
      </c>
      <c r="F79" s="486">
        <f t="shared" si="4"/>
        <v>3.57942857142857</v>
      </c>
      <c r="G79" s="488">
        <v>3500</v>
      </c>
      <c r="H79" s="487">
        <v>100000</v>
      </c>
      <c r="I79" s="487"/>
      <c r="J79" s="494"/>
      <c r="K79" s="495"/>
      <c r="L79" s="495"/>
      <c r="M79" s="502"/>
      <c r="N79" s="457" t="e">
        <f>#REF!-M79</f>
        <v>#REF!</v>
      </c>
    </row>
    <row r="80" ht="24.9" customHeight="true" spans="1:14">
      <c r="A80" s="457" t="s">
        <v>200</v>
      </c>
      <c r="B80" s="505" t="s">
        <v>247</v>
      </c>
      <c r="C80" s="470">
        <v>240000</v>
      </c>
      <c r="D80" s="468"/>
      <c r="E80" s="486">
        <f t="shared" si="3"/>
        <v>0</v>
      </c>
      <c r="F80" s="486"/>
      <c r="G80" s="487"/>
      <c r="H80" s="487"/>
      <c r="I80" s="487"/>
      <c r="J80" s="520" t="s">
        <v>248</v>
      </c>
      <c r="K80" s="495">
        <v>240000</v>
      </c>
      <c r="L80" s="495">
        <v>240000</v>
      </c>
      <c r="M80" s="502">
        <v>240000</v>
      </c>
      <c r="N80" s="457" t="e">
        <f>#REF!-M80</f>
        <v>#REF!</v>
      </c>
    </row>
    <row r="81" ht="26.1" customHeight="true" spans="1:14">
      <c r="A81" s="457" t="s">
        <v>200</v>
      </c>
      <c r="B81" s="472" t="s">
        <v>249</v>
      </c>
      <c r="C81" s="473">
        <f>SUM(C82:C84)</f>
        <v>2045711.708522</v>
      </c>
      <c r="D81" s="473">
        <f>SUM(D82:D84)</f>
        <v>2971175.173776</v>
      </c>
      <c r="E81" s="486">
        <f t="shared" si="3"/>
        <v>1.45239192863722</v>
      </c>
      <c r="F81" s="486">
        <f>D81/G81</f>
        <v>2.05092084007281</v>
      </c>
      <c r="G81" s="488">
        <f>SUM(G82:G84)</f>
        <v>1448703</v>
      </c>
      <c r="H81" s="487"/>
      <c r="I81" s="487"/>
      <c r="J81" s="497" t="s">
        <v>250</v>
      </c>
      <c r="K81" s="495">
        <v>1146664.92</v>
      </c>
      <c r="L81" s="495">
        <v>1698897.1154</v>
      </c>
      <c r="M81" s="502">
        <v>2131980.1454</v>
      </c>
      <c r="N81" s="457" t="e">
        <f>#REF!-M81</f>
        <v>#REF!</v>
      </c>
    </row>
    <row r="82" ht="26.1" customHeight="true" spans="1:14">
      <c r="A82" s="457" t="s">
        <v>200</v>
      </c>
      <c r="B82" s="469" t="s">
        <v>202</v>
      </c>
      <c r="C82" s="473">
        <v>719393.548322</v>
      </c>
      <c r="D82" s="468">
        <v>20423.173776</v>
      </c>
      <c r="E82" s="486">
        <f t="shared" si="3"/>
        <v>0.0283894313809701</v>
      </c>
      <c r="F82" s="486">
        <f>D82/G82</f>
        <v>2.20053590949251</v>
      </c>
      <c r="G82" s="488">
        <v>9281</v>
      </c>
      <c r="H82" s="487">
        <v>-1500000</v>
      </c>
      <c r="I82" s="487"/>
      <c r="J82" s="494" t="s">
        <v>203</v>
      </c>
      <c r="K82" s="495">
        <v>805426.95</v>
      </c>
      <c r="L82" s="495">
        <v>1411569.1154</v>
      </c>
      <c r="M82" s="502">
        <v>1181256.2855</v>
      </c>
      <c r="N82" s="457" t="e">
        <f>#REF!-M82</f>
        <v>#REF!</v>
      </c>
    </row>
    <row r="83" ht="26.1" customHeight="true" spans="1:14">
      <c r="A83" s="457" t="s">
        <v>200</v>
      </c>
      <c r="B83" s="469" t="s">
        <v>204</v>
      </c>
      <c r="C83" s="473">
        <v>167236.3248</v>
      </c>
      <c r="D83" s="468">
        <v>1531217</v>
      </c>
      <c r="E83" s="486">
        <f t="shared" si="3"/>
        <v>9.15600723605474</v>
      </c>
      <c r="F83" s="486">
        <f>D83/G83</f>
        <v>1.06377212520025</v>
      </c>
      <c r="G83" s="488">
        <v>1439422</v>
      </c>
      <c r="H83" s="487"/>
      <c r="I83" s="487"/>
      <c r="J83" s="498" t="s">
        <v>205</v>
      </c>
      <c r="K83" s="499">
        <v>341237.97</v>
      </c>
      <c r="L83" s="499">
        <v>287328</v>
      </c>
      <c r="M83" s="503">
        <v>950723.8599</v>
      </c>
      <c r="N83" s="457" t="e">
        <f>#REF!-M83</f>
        <v>#REF!</v>
      </c>
    </row>
    <row r="84" ht="26.1" customHeight="true" spans="1:14">
      <c r="A84" s="457" t="s">
        <v>200</v>
      </c>
      <c r="B84" s="469" t="s">
        <v>206</v>
      </c>
      <c r="C84" s="473">
        <v>1159081.8354</v>
      </c>
      <c r="D84" s="468">
        <v>1419535</v>
      </c>
      <c r="E84" s="486">
        <f t="shared" si="3"/>
        <v>1.22470645009299</v>
      </c>
      <c r="F84" s="486"/>
      <c r="G84" s="487"/>
      <c r="H84" s="487"/>
      <c r="I84" s="487"/>
      <c r="J84" s="494"/>
      <c r="K84" s="495"/>
      <c r="L84" s="495"/>
      <c r="M84" s="502"/>
      <c r="N84" s="457" t="e">
        <f>#REF!-M84</f>
        <v>#REF!</v>
      </c>
    </row>
    <row r="85" ht="24.9" customHeight="true" spans="1:14">
      <c r="A85" s="457" t="s">
        <v>200</v>
      </c>
      <c r="B85" s="505" t="s">
        <v>251</v>
      </c>
      <c r="C85" s="470">
        <v>657854</v>
      </c>
      <c r="D85" s="468">
        <v>657854</v>
      </c>
      <c r="E85" s="486">
        <f t="shared" si="3"/>
        <v>1</v>
      </c>
      <c r="F85" s="486">
        <f t="shared" ref="F85:F99" si="5">D85/G85</f>
        <v>0.640434190031153</v>
      </c>
      <c r="G85" s="488">
        <v>1027200</v>
      </c>
      <c r="H85" s="487"/>
      <c r="I85" s="487"/>
      <c r="J85" s="520" t="s">
        <v>252</v>
      </c>
      <c r="K85" s="495">
        <v>135000</v>
      </c>
      <c r="L85" s="495">
        <v>510000</v>
      </c>
      <c r="M85" s="502">
        <v>485000</v>
      </c>
      <c r="N85" s="457" t="e">
        <f>#REF!-M85</f>
        <v>#REF!</v>
      </c>
    </row>
    <row r="86" ht="24.9" customHeight="true" spans="1:14">
      <c r="A86" s="457" t="s">
        <v>200</v>
      </c>
      <c r="B86" s="505" t="s">
        <v>253</v>
      </c>
      <c r="C86" s="470">
        <v>565026.8913</v>
      </c>
      <c r="D86" s="468">
        <v>453659.413858</v>
      </c>
      <c r="E86" s="486">
        <f t="shared" si="3"/>
        <v>0.802898801531785</v>
      </c>
      <c r="F86" s="486">
        <f t="shared" si="5"/>
        <v>1.08380057875876</v>
      </c>
      <c r="G86" s="488">
        <v>418582</v>
      </c>
      <c r="H86" s="487"/>
      <c r="I86" s="487"/>
      <c r="J86" s="520" t="s">
        <v>254</v>
      </c>
      <c r="K86" s="495">
        <v>124110.02</v>
      </c>
      <c r="L86" s="495">
        <v>224595.36</v>
      </c>
      <c r="M86" s="502">
        <v>355456.9</v>
      </c>
      <c r="N86" s="457" t="e">
        <f>#REF!-M86</f>
        <v>#REF!</v>
      </c>
    </row>
    <row r="87" ht="24.9" customHeight="true" spans="1:14">
      <c r="A87" s="457" t="s">
        <v>200</v>
      </c>
      <c r="B87" s="505" t="s">
        <v>255</v>
      </c>
      <c r="C87" s="473">
        <v>45.8739</v>
      </c>
      <c r="D87" s="468">
        <v>1834.923249</v>
      </c>
      <c r="E87" s="486">
        <f t="shared" si="3"/>
        <v>39.999286064625</v>
      </c>
      <c r="F87" s="486">
        <f t="shared" si="5"/>
        <v>0.753561909240246</v>
      </c>
      <c r="G87" s="488">
        <v>2435</v>
      </c>
      <c r="H87" s="487"/>
      <c r="I87" s="487"/>
      <c r="J87" s="520"/>
      <c r="K87" s="495"/>
      <c r="L87" s="495"/>
      <c r="M87" s="502"/>
      <c r="N87" s="457" t="e">
        <f>#REF!-M87</f>
        <v>#REF!</v>
      </c>
    </row>
    <row r="88" ht="24.9" customHeight="true" spans="1:14">
      <c r="A88" s="457" t="s">
        <v>200</v>
      </c>
      <c r="B88" s="505" t="s">
        <v>256</v>
      </c>
      <c r="C88" s="470">
        <v>7103462</v>
      </c>
      <c r="D88" s="468">
        <v>7061645</v>
      </c>
      <c r="E88" s="486">
        <f t="shared" si="3"/>
        <v>0.994113152150318</v>
      </c>
      <c r="F88" s="486">
        <f t="shared" si="5"/>
        <v>1.01076876392883</v>
      </c>
      <c r="G88" s="488">
        <v>6986410</v>
      </c>
      <c r="H88" s="487"/>
      <c r="I88" s="487"/>
      <c r="J88" s="520" t="s">
        <v>257</v>
      </c>
      <c r="K88" s="495">
        <v>7023462</v>
      </c>
      <c r="L88" s="495">
        <v>7103462</v>
      </c>
      <c r="M88" s="502">
        <v>7243462</v>
      </c>
      <c r="N88" s="457" t="e">
        <f>#REF!-M88</f>
        <v>#REF!</v>
      </c>
    </row>
    <row r="89" ht="24.9" customHeight="true" spans="1:14">
      <c r="A89" s="457" t="s">
        <v>200</v>
      </c>
      <c r="B89" s="505" t="s">
        <v>258</v>
      </c>
      <c r="C89" s="470">
        <v>31109387</v>
      </c>
      <c r="D89" s="468">
        <v>31792760.4739</v>
      </c>
      <c r="E89" s="486">
        <f t="shared" si="3"/>
        <v>1.0219667932994</v>
      </c>
      <c r="F89" s="486">
        <f t="shared" si="5"/>
        <v>1.05081064328234</v>
      </c>
      <c r="G89" s="487">
        <f>16935808.689461+G8+G17+G21+G25+G29+G33+G37+G41+G45+G49+G53+G68+G72+G79+G84</f>
        <v>30255461.035864</v>
      </c>
      <c r="H89" s="487"/>
      <c r="I89" s="487"/>
      <c r="J89" s="520" t="s">
        <v>259</v>
      </c>
      <c r="K89" s="495">
        <v>13953053.31</v>
      </c>
      <c r="L89" s="495">
        <v>18098204.4579</v>
      </c>
      <c r="M89" s="502">
        <v>22029845.9548</v>
      </c>
      <c r="N89" s="457" t="e">
        <f>#REF!-M89</f>
        <v>#REF!</v>
      </c>
    </row>
    <row r="90" ht="24.9" customHeight="true" spans="1:14">
      <c r="A90" s="457" t="s">
        <v>200</v>
      </c>
      <c r="B90" s="505" t="s">
        <v>260</v>
      </c>
      <c r="C90" s="473">
        <v>5987451.68</v>
      </c>
      <c r="D90" s="468">
        <v>6002035.85</v>
      </c>
      <c r="E90" s="486">
        <f t="shared" si="3"/>
        <v>1.00243578917701</v>
      </c>
      <c r="F90" s="486">
        <f t="shared" si="5"/>
        <v>1.28284510560753</v>
      </c>
      <c r="G90" s="488">
        <v>4678691</v>
      </c>
      <c r="H90" s="487"/>
      <c r="I90" s="487"/>
      <c r="J90" s="520" t="s">
        <v>261</v>
      </c>
      <c r="K90" s="495">
        <v>1802493</v>
      </c>
      <c r="L90" s="495">
        <v>1516164</v>
      </c>
      <c r="M90" s="502">
        <v>2507479.68</v>
      </c>
      <c r="N90" s="457" t="e">
        <f>#REF!-M90</f>
        <v>#REF!</v>
      </c>
    </row>
    <row r="91" ht="24.9" customHeight="true" spans="1:14">
      <c r="A91" s="457" t="s">
        <v>200</v>
      </c>
      <c r="B91" s="505" t="s">
        <v>262</v>
      </c>
      <c r="C91" s="473">
        <v>1873358</v>
      </c>
      <c r="D91" s="468">
        <v>15397631</v>
      </c>
      <c r="E91" s="486">
        <f t="shared" si="3"/>
        <v>8.21926775341392</v>
      </c>
      <c r="F91" s="486">
        <f t="shared" si="5"/>
        <v>2.32821953468061</v>
      </c>
      <c r="G91" s="488">
        <v>6613479</v>
      </c>
      <c r="H91" s="487"/>
      <c r="I91" s="487"/>
      <c r="J91" s="520" t="s">
        <v>262</v>
      </c>
      <c r="K91" s="495"/>
      <c r="L91" s="495"/>
      <c r="M91" s="502">
        <v>1180000</v>
      </c>
      <c r="N91" s="457" t="e">
        <f>#REF!-M91</f>
        <v>#REF!</v>
      </c>
    </row>
    <row r="92" ht="24.9" customHeight="true" spans="1:13">
      <c r="A92" s="457" t="s">
        <v>200</v>
      </c>
      <c r="B92" s="505" t="s">
        <v>263</v>
      </c>
      <c r="C92" s="473"/>
      <c r="D92" s="468">
        <v>7200000</v>
      </c>
      <c r="E92" s="486"/>
      <c r="F92" s="486">
        <f t="shared" si="5"/>
        <v>1.00338433173558</v>
      </c>
      <c r="G92" s="514">
        <v>7175715</v>
      </c>
      <c r="H92" s="487"/>
      <c r="I92" s="487"/>
      <c r="J92" s="520"/>
      <c r="K92" s="495"/>
      <c r="L92" s="495"/>
      <c r="M92" s="502"/>
    </row>
    <row r="93" ht="24.9" customHeight="true" spans="1:14">
      <c r="A93" s="457" t="s">
        <v>200</v>
      </c>
      <c r="B93" s="506" t="s">
        <v>264</v>
      </c>
      <c r="C93" s="507">
        <f>C94+C98+C99+C100+C101+C102</f>
        <v>69315556.962747</v>
      </c>
      <c r="D93" s="507">
        <f>D94+D98+D99+CD99+D100+D101+D102+D103</f>
        <v>89988771.482012</v>
      </c>
      <c r="E93" s="515">
        <f t="shared" ref="E93:E102" si="6">D93/C93</f>
        <v>1.29824783100821</v>
      </c>
      <c r="F93" s="515">
        <f t="shared" si="5"/>
        <v>1.11205523108409</v>
      </c>
      <c r="G93" s="507">
        <f>G94+G98+G99+G100+G101+G102+G103</f>
        <v>80921135</v>
      </c>
      <c r="H93" s="516">
        <v>89988771.482012</v>
      </c>
      <c r="I93" s="516"/>
      <c r="J93" s="521" t="s">
        <v>264</v>
      </c>
      <c r="K93" s="522">
        <v>45283449.045847</v>
      </c>
      <c r="L93" s="522">
        <v>52445587.117876</v>
      </c>
      <c r="M93" s="527">
        <v>59803310.59021</v>
      </c>
      <c r="N93" s="457" t="e">
        <f>#REF!-M93</f>
        <v>#REF!</v>
      </c>
    </row>
    <row r="94" ht="24.9" customHeight="true" spans="1:14">
      <c r="A94" s="457" t="s">
        <v>200</v>
      </c>
      <c r="B94" s="508" t="s">
        <v>265</v>
      </c>
      <c r="C94" s="468">
        <f>C6+C12+C15+C19+C23+C27+C31+C35+C39+C43+C47+C51+C55+C58+C61+C63+C66+C70+C74+C77+C82+C86+C87+C10</f>
        <v>15152032.709947</v>
      </c>
      <c r="D94" s="468">
        <f>D6+D12+D15+D19+D23+D27+D31+D35+D39+D43+D47+D51+D55+D58+D61+D63+D66+D70+D74+D77+D82+D86+D87+D10</f>
        <v>14928894.064425</v>
      </c>
      <c r="E94" s="486">
        <f t="shared" si="6"/>
        <v>0.985273352440989</v>
      </c>
      <c r="F94" s="486">
        <f t="shared" si="5"/>
        <v>1.02394606775068</v>
      </c>
      <c r="G94" s="468">
        <f>G6+G12+G15+G19+G23+G27+G31+G35+G39+G43+G47+G51+G55+G58+G61+G63+G66+G70+G74+G77+G82+G86+G87+G10</f>
        <v>14579766</v>
      </c>
      <c r="H94" s="487">
        <v>14928894.064425</v>
      </c>
      <c r="I94" s="487"/>
      <c r="J94" s="523" t="s">
        <v>265</v>
      </c>
      <c r="K94" s="495">
        <v>11564778.253147</v>
      </c>
      <c r="L94" s="495">
        <v>12495625.728331</v>
      </c>
      <c r="M94" s="502">
        <v>13812558.182689</v>
      </c>
      <c r="N94" s="457" t="e">
        <f>#REF!-M94</f>
        <v>#REF!</v>
      </c>
    </row>
    <row r="95" ht="24.9" customHeight="true" spans="1:14">
      <c r="A95" s="457" t="s">
        <v>200</v>
      </c>
      <c r="B95" s="509" t="s">
        <v>266</v>
      </c>
      <c r="C95" s="468">
        <f>C63</f>
        <v>302390</v>
      </c>
      <c r="D95" s="468">
        <f>D63</f>
        <v>278561.383434336</v>
      </c>
      <c r="E95" s="486">
        <f t="shared" si="6"/>
        <v>0.921199058944859</v>
      </c>
      <c r="F95" s="486">
        <f t="shared" si="5"/>
        <v>2.48132851816125</v>
      </c>
      <c r="G95" s="468">
        <f>G63</f>
        <v>112263</v>
      </c>
      <c r="H95" s="487"/>
      <c r="I95" s="487"/>
      <c r="J95" s="523"/>
      <c r="K95" s="495"/>
      <c r="L95" s="495"/>
      <c r="M95" s="502"/>
      <c r="N95" s="457" t="e">
        <f>#REF!-M95</f>
        <v>#REF!</v>
      </c>
    </row>
    <row r="96" s="456" customFormat="true" ht="24.9" customHeight="true" spans="1:14">
      <c r="A96" s="457" t="s">
        <v>200</v>
      </c>
      <c r="B96" s="510" t="s">
        <v>267</v>
      </c>
      <c r="C96" s="468">
        <f>C86</f>
        <v>565026.8913</v>
      </c>
      <c r="D96" s="468">
        <f>D86</f>
        <v>453659.413858</v>
      </c>
      <c r="E96" s="486">
        <f t="shared" si="6"/>
        <v>0.802898801531785</v>
      </c>
      <c r="F96" s="486">
        <f t="shared" si="5"/>
        <v>1.08380057875876</v>
      </c>
      <c r="G96" s="468">
        <f>G86</f>
        <v>418582</v>
      </c>
      <c r="H96" s="487"/>
      <c r="I96" s="487"/>
      <c r="J96" s="523"/>
      <c r="K96" s="495"/>
      <c r="L96" s="495"/>
      <c r="M96" s="502"/>
      <c r="N96" s="457" t="e">
        <f>#REF!-M96</f>
        <v>#REF!</v>
      </c>
    </row>
    <row r="97" s="456" customFormat="true" ht="24.9" customHeight="true" spans="1:14">
      <c r="A97" s="457" t="s">
        <v>200</v>
      </c>
      <c r="B97" s="510" t="s">
        <v>268</v>
      </c>
      <c r="C97" s="468">
        <f>C87</f>
        <v>45.8739</v>
      </c>
      <c r="D97" s="468">
        <f>D87</f>
        <v>1834.923249</v>
      </c>
      <c r="E97" s="486">
        <f t="shared" si="6"/>
        <v>39.999286064625</v>
      </c>
      <c r="F97" s="486">
        <f t="shared" si="5"/>
        <v>0.753561909240246</v>
      </c>
      <c r="G97" s="468">
        <f>G87</f>
        <v>2435</v>
      </c>
      <c r="H97" s="487"/>
      <c r="I97" s="487"/>
      <c r="J97" s="523"/>
      <c r="K97" s="495"/>
      <c r="L97" s="495"/>
      <c r="M97" s="502"/>
      <c r="N97" s="457" t="e">
        <f>#REF!-M97</f>
        <v>#REF!</v>
      </c>
    </row>
    <row r="98" ht="24.9" customHeight="true" spans="1:14">
      <c r="A98" s="457" t="s">
        <v>200</v>
      </c>
      <c r="B98" s="508" t="s">
        <v>269</v>
      </c>
      <c r="C98" s="468">
        <f>C88+C89+C7+C13+C16+C20+C24+C28+C32+C36+C40+C44+C48+C52+C56+C59+C62+C67+C71+C75+C78+C83</f>
        <v>45404860.5728</v>
      </c>
      <c r="D98" s="468">
        <f>D88+D89+D7+D13+D16+D20+D24+D28+D32+D36+D40+D44+D48+D52+D56+D59+D62+D67+D71+D75+D78+D83</f>
        <v>47302356.567587</v>
      </c>
      <c r="E98" s="486">
        <f t="shared" si="6"/>
        <v>1.04179059181879</v>
      </c>
      <c r="F98" s="486">
        <f t="shared" si="5"/>
        <v>1.00973551216116</v>
      </c>
      <c r="G98" s="517">
        <f>G88+G89+G7+G13+G16+G20+G24+G28+G32+G36+G40+G44+G48+G52+G56+G59+G62+G67+G71+G75+G78+G83</f>
        <v>46846284</v>
      </c>
      <c r="H98" s="487"/>
      <c r="I98" s="487"/>
      <c r="J98" s="523" t="s">
        <v>269</v>
      </c>
      <c r="K98" s="495">
        <v>31216627.7727</v>
      </c>
      <c r="L98" s="495">
        <v>37245110.029545</v>
      </c>
      <c r="M98" s="502">
        <v>40974658.827521</v>
      </c>
      <c r="N98" s="457" t="e">
        <f>#REF!-M98</f>
        <v>#REF!</v>
      </c>
    </row>
    <row r="99" ht="24.9" customHeight="true" spans="1:14">
      <c r="A99" s="457" t="s">
        <v>200</v>
      </c>
      <c r="B99" s="508" t="s">
        <v>270</v>
      </c>
      <c r="C99" s="470">
        <v>5987451.68</v>
      </c>
      <c r="D99" s="468">
        <f>D90</f>
        <v>6002035.85</v>
      </c>
      <c r="E99" s="486">
        <f t="shared" si="6"/>
        <v>1.00243578917701</v>
      </c>
      <c r="F99" s="486">
        <f t="shared" si="5"/>
        <v>1.28284510560753</v>
      </c>
      <c r="G99" s="487">
        <v>4678691</v>
      </c>
      <c r="H99" s="487"/>
      <c r="I99" s="487"/>
      <c r="J99" s="523" t="s">
        <v>270</v>
      </c>
      <c r="K99" s="495">
        <v>1802493</v>
      </c>
      <c r="L99" s="495">
        <v>1516164</v>
      </c>
      <c r="M99" s="502">
        <v>2507479.68</v>
      </c>
      <c r="N99" s="457" t="e">
        <f>#REF!-M99</f>
        <v>#REF!</v>
      </c>
    </row>
    <row r="100" ht="24.9" customHeight="true" spans="1:14">
      <c r="A100" s="457" t="s">
        <v>200</v>
      </c>
      <c r="B100" s="508" t="s">
        <v>271</v>
      </c>
      <c r="C100" s="470">
        <f>C80</f>
        <v>240000</v>
      </c>
      <c r="D100" s="468"/>
      <c r="E100" s="486">
        <f t="shared" si="6"/>
        <v>0</v>
      </c>
      <c r="F100" s="486"/>
      <c r="G100" s="487"/>
      <c r="H100" s="487"/>
      <c r="I100" s="487"/>
      <c r="J100" s="524" t="s">
        <v>272</v>
      </c>
      <c r="K100" s="495">
        <v>200440</v>
      </c>
      <c r="L100" s="495">
        <v>214092</v>
      </c>
      <c r="M100" s="502">
        <v>248157</v>
      </c>
      <c r="N100" s="457" t="e">
        <f>#REF!-M100</f>
        <v>#REF!</v>
      </c>
    </row>
    <row r="101" s="456" customFormat="true" ht="24.9" customHeight="true" spans="1:14">
      <c r="A101" s="457" t="s">
        <v>200</v>
      </c>
      <c r="B101" s="511" t="s">
        <v>273</v>
      </c>
      <c r="C101" s="473">
        <f>C85</f>
        <v>657854</v>
      </c>
      <c r="D101" s="468">
        <f>D85</f>
        <v>657854</v>
      </c>
      <c r="E101" s="486">
        <f t="shared" si="6"/>
        <v>1</v>
      </c>
      <c r="F101" s="486">
        <f>D101/G101</f>
        <v>0.640434190031153</v>
      </c>
      <c r="G101" s="487">
        <v>1027200</v>
      </c>
      <c r="H101" s="487"/>
      <c r="I101" s="487"/>
      <c r="J101" s="523" t="s">
        <v>274</v>
      </c>
      <c r="K101" s="495">
        <v>240000</v>
      </c>
      <c r="L101" s="495">
        <v>240000</v>
      </c>
      <c r="M101" s="502">
        <v>240000</v>
      </c>
      <c r="N101" s="457" t="e">
        <f>#REF!-M101</f>
        <v>#REF!</v>
      </c>
    </row>
    <row r="102" ht="24.9" customHeight="true" spans="1:14">
      <c r="A102" s="457" t="s">
        <v>200</v>
      </c>
      <c r="B102" s="512" t="s">
        <v>275</v>
      </c>
      <c r="C102" s="475">
        <f>C91</f>
        <v>1873358</v>
      </c>
      <c r="D102" s="475">
        <f>D91</f>
        <v>15397631</v>
      </c>
      <c r="E102" s="490">
        <f t="shared" si="6"/>
        <v>8.21926775341392</v>
      </c>
      <c r="F102" s="490">
        <f>D102/G102</f>
        <v>2.32821953468061</v>
      </c>
      <c r="G102" s="487">
        <v>6613479</v>
      </c>
      <c r="H102" s="487">
        <v>15397631</v>
      </c>
      <c r="I102" s="487"/>
      <c r="J102" s="525" t="s">
        <v>276</v>
      </c>
      <c r="K102" s="495">
        <v>135000</v>
      </c>
      <c r="L102" s="495">
        <v>510000</v>
      </c>
      <c r="M102" s="502">
        <v>485000</v>
      </c>
      <c r="N102" s="457" t="e">
        <f>#REF!-M102</f>
        <v>#REF!</v>
      </c>
    </row>
    <row r="103" ht="24.9" customHeight="true" spans="1:13">
      <c r="A103" s="457" t="s">
        <v>200</v>
      </c>
      <c r="B103" s="512" t="s">
        <v>277</v>
      </c>
      <c r="C103" s="504"/>
      <c r="D103" s="504">
        <v>5700000</v>
      </c>
      <c r="E103" s="490"/>
      <c r="F103" s="490">
        <f>D103/G103</f>
        <v>0.79434592929067</v>
      </c>
      <c r="G103" s="518">
        <v>7175715</v>
      </c>
      <c r="H103" s="518"/>
      <c r="I103" s="518"/>
      <c r="J103" s="525"/>
      <c r="K103" s="495"/>
      <c r="L103" s="495"/>
      <c r="M103" s="502"/>
    </row>
    <row r="104" ht="70.95" customHeight="true" spans="1:14">
      <c r="A104" s="457" t="s">
        <v>200</v>
      </c>
      <c r="B104" s="513" t="s">
        <v>278</v>
      </c>
      <c r="C104" s="513"/>
      <c r="D104" s="513"/>
      <c r="E104" s="513"/>
      <c r="F104" s="513"/>
      <c r="H104" s="519"/>
      <c r="I104" s="519"/>
      <c r="J104" s="525" t="s">
        <v>279</v>
      </c>
      <c r="K104" s="495">
        <v>124110.02</v>
      </c>
      <c r="L104" s="495">
        <v>224595.36</v>
      </c>
      <c r="M104" s="502">
        <v>355456.9</v>
      </c>
      <c r="N104" s="457">
        <f>C104-M104</f>
        <v>-355456.9</v>
      </c>
    </row>
    <row r="105" ht="12" customHeight="true" spans="1:14">
      <c r="A105" s="457" t="s">
        <v>200</v>
      </c>
      <c r="E105" s="486"/>
      <c r="F105" s="486"/>
      <c r="J105" s="526" t="s">
        <v>280</v>
      </c>
      <c r="K105" s="499"/>
      <c r="L105" s="499"/>
      <c r="M105" s="503">
        <v>1180000</v>
      </c>
      <c r="N105" s="457">
        <f>C105-M105</f>
        <v>-1180000</v>
      </c>
    </row>
    <row r="106" hidden="true" spans="5:6">
      <c r="E106" s="452"/>
      <c r="F106" s="452"/>
    </row>
    <row r="107" spans="10:13">
      <c r="J107" s="456"/>
      <c r="K107" s="456"/>
      <c r="L107" s="456"/>
      <c r="M107" s="456"/>
    </row>
    <row r="108" spans="10:13">
      <c r="J108" s="456"/>
      <c r="K108" s="456"/>
      <c r="L108" s="456"/>
      <c r="M108" s="456"/>
    </row>
    <row r="112" spans="10:13">
      <c r="J112" s="456"/>
      <c r="K112" s="456"/>
      <c r="L112" s="456"/>
      <c r="M112" s="456"/>
    </row>
  </sheetData>
  <sheetProtection formatCells="0" formatColumns="0" formatRows="0"/>
  <autoFilter ref="A4:P105">
    <filterColumn colId="0">
      <customFilters>
        <customFilter operator="equal" val="是"/>
      </customFilters>
    </filterColumn>
    <extLst/>
  </autoFilter>
  <mergeCells count="2">
    <mergeCell ref="B2:F2"/>
    <mergeCell ref="B104:F104"/>
  </mergeCells>
  <hyperlinks>
    <hyperlink ref="B1" location="'空白页'!$D$18" display="返回目录" tooltip="空白页"/>
  </hyperlinks>
  <printOptions horizontalCentered="true"/>
  <pageMargins left="0.747916666666667" right="0.747916666666667" top="0.747916666666667" bottom="0.708333333333333" header="0.511805555555556" footer="0.511805555555556"/>
  <pageSetup paperSize="9" scale="79" fitToHeight="0" orientation="portrait" horizontalDpi="600" verticalDpi="600"/>
  <headerFooter/>
  <rowBreaks count="5" manualBreakCount="5">
    <brk id="70" max="5" man="1"/>
    <brk id="102" max="5" man="1"/>
    <brk id="106" max="255" man="1"/>
    <brk id="106" max="255" man="1"/>
    <brk id="106" max="25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3C3FE"/>
    <pageSetUpPr fitToPage="true"/>
  </sheetPr>
  <dimension ref="A1:E669"/>
  <sheetViews>
    <sheetView showZeros="0" view="pageBreakPreview" zoomScaleNormal="100" zoomScaleSheetLayoutView="100" workbookViewId="0">
      <selection activeCell="H24" sqref="H24"/>
    </sheetView>
  </sheetViews>
  <sheetFormatPr defaultColWidth="7.875" defaultRowHeight="14.25" outlineLevelCol="4"/>
  <cols>
    <col min="1" max="1" width="35.125" style="412" customWidth="true"/>
    <col min="2" max="3" width="13.375" style="413" customWidth="true"/>
    <col min="4" max="5" width="13.375" style="414" customWidth="true"/>
  </cols>
  <sheetData>
    <row r="1" ht="20.25" spans="2:5">
      <c r="B1" s="415"/>
      <c r="C1" s="415"/>
      <c r="D1" s="416"/>
      <c r="E1" s="436" t="s">
        <v>96</v>
      </c>
    </row>
    <row r="2" ht="29" customHeight="true" spans="1:5">
      <c r="A2" s="417" t="s">
        <v>281</v>
      </c>
      <c r="B2" s="417"/>
      <c r="C2" s="417"/>
      <c r="D2" s="418"/>
      <c r="E2" s="418"/>
    </row>
    <row r="3" ht="21" customHeight="true" spans="2:5">
      <c r="B3" s="415"/>
      <c r="C3" s="415"/>
      <c r="D3" s="416"/>
      <c r="E3" s="437" t="s">
        <v>192</v>
      </c>
    </row>
    <row r="4" s="409" customFormat="true" ht="30" customHeight="true" spans="1:5">
      <c r="A4" s="419" t="s">
        <v>282</v>
      </c>
      <c r="B4" s="420" t="s">
        <v>283</v>
      </c>
      <c r="C4" s="420" t="s">
        <v>196</v>
      </c>
      <c r="D4" s="421" t="s">
        <v>284</v>
      </c>
      <c r="E4" s="421" t="s">
        <v>198</v>
      </c>
    </row>
    <row r="5" ht="23" customHeight="true" spans="1:5">
      <c r="A5" s="422" t="s">
        <v>285</v>
      </c>
      <c r="B5" s="423">
        <v>14505520.388989</v>
      </c>
      <c r="C5" s="423">
        <v>14496518</v>
      </c>
      <c r="D5" s="424">
        <v>0.999379381866518</v>
      </c>
      <c r="E5" s="438">
        <v>0.93458927603574</v>
      </c>
    </row>
    <row r="6" s="410" customFormat="true" ht="23" customHeight="true" spans="1:5">
      <c r="A6" s="425" t="s">
        <v>286</v>
      </c>
      <c r="B6" s="426">
        <v>1197237.186319</v>
      </c>
      <c r="C6" s="426">
        <v>1090940</v>
      </c>
      <c r="D6" s="427">
        <v>0.911214596795294</v>
      </c>
      <c r="E6" s="439">
        <v>0.905206175986405</v>
      </c>
    </row>
    <row r="7" ht="23" customHeight="true" spans="1:5">
      <c r="A7" s="428" t="s">
        <v>287</v>
      </c>
      <c r="B7" s="429">
        <v>20525.415565</v>
      </c>
      <c r="C7" s="429">
        <v>22391</v>
      </c>
      <c r="D7" s="430">
        <v>1.09089143306707</v>
      </c>
      <c r="E7" s="440">
        <v>0.861755763383751</v>
      </c>
    </row>
    <row r="8" ht="23" customHeight="true" spans="1:5">
      <c r="A8" s="431" t="s">
        <v>288</v>
      </c>
      <c r="B8" s="429">
        <v>10832.846285</v>
      </c>
      <c r="C8" s="429">
        <v>12132</v>
      </c>
      <c r="D8" s="430">
        <v>1.11992727311186</v>
      </c>
      <c r="E8" s="440">
        <v>0.837151531879658</v>
      </c>
    </row>
    <row r="9" ht="23" customHeight="true" spans="1:5">
      <c r="A9" s="431" t="s">
        <v>289</v>
      </c>
      <c r="B9" s="429">
        <v>1409.779758</v>
      </c>
      <c r="C9" s="429">
        <v>1410</v>
      </c>
      <c r="D9" s="430">
        <v>1.00015622440225</v>
      </c>
      <c r="E9" s="440"/>
    </row>
    <row r="10" ht="23" customHeight="true" spans="1:5">
      <c r="A10" s="431" t="s">
        <v>290</v>
      </c>
      <c r="B10" s="429"/>
      <c r="C10" s="429">
        <v>20</v>
      </c>
      <c r="D10" s="430"/>
      <c r="E10" s="440"/>
    </row>
    <row r="11" ht="23" customHeight="true" spans="1:5">
      <c r="A11" s="431" t="s">
        <v>291</v>
      </c>
      <c r="B11" s="429">
        <v>1108.813635</v>
      </c>
      <c r="C11" s="429">
        <v>1109</v>
      </c>
      <c r="D11" s="430">
        <v>1.00016807603561</v>
      </c>
      <c r="E11" s="440">
        <v>0.877373417721519</v>
      </c>
    </row>
    <row r="12" ht="23" customHeight="true" spans="1:5">
      <c r="A12" s="431" t="s">
        <v>292</v>
      </c>
      <c r="B12" s="429">
        <v>296.4602</v>
      </c>
      <c r="C12" s="429">
        <v>296</v>
      </c>
      <c r="D12" s="430">
        <v>0.998447683702568</v>
      </c>
      <c r="E12" s="440">
        <v>0.804347826086957</v>
      </c>
    </row>
    <row r="13" ht="23" customHeight="true" spans="1:5">
      <c r="A13" s="431" t="s">
        <v>293</v>
      </c>
      <c r="B13" s="429">
        <v>337.607</v>
      </c>
      <c r="C13" s="429">
        <v>338</v>
      </c>
      <c r="D13" s="430">
        <v>1.00116407538943</v>
      </c>
      <c r="E13" s="440">
        <v>1.02424242424242</v>
      </c>
    </row>
    <row r="14" ht="23" customHeight="true" spans="1:5">
      <c r="A14" s="431" t="s">
        <v>294</v>
      </c>
      <c r="B14" s="429">
        <v>406.7147</v>
      </c>
      <c r="C14" s="429">
        <v>407</v>
      </c>
      <c r="D14" s="430">
        <v>1.00070147452256</v>
      </c>
      <c r="E14" s="440">
        <v>1.20771513353116</v>
      </c>
    </row>
    <row r="15" ht="23" customHeight="true" spans="1:5">
      <c r="A15" s="431" t="s">
        <v>295</v>
      </c>
      <c r="B15" s="429">
        <v>21.16</v>
      </c>
      <c r="C15" s="429">
        <v>21</v>
      </c>
      <c r="D15" s="430">
        <v>0.992438563327032</v>
      </c>
      <c r="E15" s="440">
        <v>1.16666666666667</v>
      </c>
    </row>
    <row r="16" ht="23" customHeight="true" spans="1:5">
      <c r="A16" s="431" t="s">
        <v>296</v>
      </c>
      <c r="B16" s="429">
        <v>6112.033987</v>
      </c>
      <c r="C16" s="429">
        <v>6658</v>
      </c>
      <c r="D16" s="430">
        <v>1.08932640331537</v>
      </c>
      <c r="E16" s="440">
        <v>0.72566757493188</v>
      </c>
    </row>
    <row r="17" ht="23" customHeight="true" spans="1:5">
      <c r="A17" s="428" t="s">
        <v>297</v>
      </c>
      <c r="B17" s="429">
        <v>14131.711696</v>
      </c>
      <c r="C17" s="429">
        <v>15482</v>
      </c>
      <c r="D17" s="430">
        <v>1.09555023008163</v>
      </c>
      <c r="E17" s="440">
        <v>0.675008719916289</v>
      </c>
    </row>
    <row r="18" ht="23" customHeight="true" spans="1:5">
      <c r="A18" s="431" t="s">
        <v>288</v>
      </c>
      <c r="B18" s="429">
        <v>8376.0069</v>
      </c>
      <c r="C18" s="429">
        <v>9410</v>
      </c>
      <c r="D18" s="430">
        <v>1.12344702103815</v>
      </c>
      <c r="E18" s="440">
        <v>0.941282384715415</v>
      </c>
    </row>
    <row r="19" ht="23" customHeight="true" spans="1:5">
      <c r="A19" s="431" t="s">
        <v>289</v>
      </c>
      <c r="B19" s="429">
        <v>521.9</v>
      </c>
      <c r="C19" s="429">
        <v>522</v>
      </c>
      <c r="D19" s="430">
        <v>1.00019160758766</v>
      </c>
      <c r="E19" s="440">
        <v>1.12742980561555</v>
      </c>
    </row>
    <row r="20" ht="23" customHeight="true" spans="1:5">
      <c r="A20" s="431" t="s">
        <v>290</v>
      </c>
      <c r="B20" s="429">
        <v>1613</v>
      </c>
      <c r="C20" s="429">
        <v>1613</v>
      </c>
      <c r="D20" s="430">
        <v>1</v>
      </c>
      <c r="E20" s="440">
        <v>0.822959183673469</v>
      </c>
    </row>
    <row r="21" ht="23" customHeight="true" spans="1:5">
      <c r="A21" s="431" t="s">
        <v>298</v>
      </c>
      <c r="B21" s="429">
        <v>872</v>
      </c>
      <c r="C21" s="429">
        <v>872</v>
      </c>
      <c r="D21" s="430">
        <v>1</v>
      </c>
      <c r="E21" s="440">
        <v>1</v>
      </c>
    </row>
    <row r="22" ht="23" customHeight="true" spans="1:5">
      <c r="A22" s="431" t="s">
        <v>299</v>
      </c>
      <c r="B22" s="429">
        <v>1402</v>
      </c>
      <c r="C22" s="429">
        <v>1402</v>
      </c>
      <c r="D22" s="430">
        <v>1</v>
      </c>
      <c r="E22" s="440">
        <v>1.7525</v>
      </c>
    </row>
    <row r="23" ht="23" customHeight="true" spans="1:5">
      <c r="A23" s="431" t="s">
        <v>300</v>
      </c>
      <c r="B23" s="429">
        <v>627.213678</v>
      </c>
      <c r="C23" s="429">
        <v>627</v>
      </c>
      <c r="D23" s="430">
        <v>0.999659321842787</v>
      </c>
      <c r="E23" s="440">
        <v>0.944277108433735</v>
      </c>
    </row>
    <row r="24" ht="23" customHeight="true" spans="1:5">
      <c r="A24" s="431" t="s">
        <v>301</v>
      </c>
      <c r="B24" s="429">
        <v>106</v>
      </c>
      <c r="C24" s="429">
        <v>106</v>
      </c>
      <c r="D24" s="430">
        <v>1</v>
      </c>
      <c r="E24" s="440">
        <v>1</v>
      </c>
    </row>
    <row r="25" ht="23" customHeight="true" spans="1:5">
      <c r="A25" s="431" t="s">
        <v>302</v>
      </c>
      <c r="B25" s="429">
        <v>613.591118</v>
      </c>
      <c r="C25" s="429">
        <v>930</v>
      </c>
      <c r="D25" s="430">
        <v>1.51566731120772</v>
      </c>
      <c r="E25" s="440">
        <v>0.115184542977459</v>
      </c>
    </row>
    <row r="26" ht="23" customHeight="true" spans="1:5">
      <c r="A26" s="428" t="s">
        <v>303</v>
      </c>
      <c r="B26" s="429">
        <v>167967.291566</v>
      </c>
      <c r="C26" s="429">
        <v>172860</v>
      </c>
      <c r="D26" s="430">
        <v>1.02912893568971</v>
      </c>
      <c r="E26" s="440">
        <v>1.0148237297091</v>
      </c>
    </row>
    <row r="27" ht="23" customHeight="true" spans="1:5">
      <c r="A27" s="431" t="s">
        <v>288</v>
      </c>
      <c r="B27" s="429">
        <v>32725.194044</v>
      </c>
      <c r="C27" s="429">
        <v>39556</v>
      </c>
      <c r="D27" s="430">
        <v>1.20873232857889</v>
      </c>
      <c r="E27" s="440">
        <v>0.979618118328834</v>
      </c>
    </row>
    <row r="28" ht="23" customHeight="true" spans="1:5">
      <c r="A28" s="431" t="s">
        <v>289</v>
      </c>
      <c r="B28" s="429">
        <v>24929.553031</v>
      </c>
      <c r="C28" s="429">
        <v>14205</v>
      </c>
      <c r="D28" s="430">
        <v>0.569805643219356</v>
      </c>
      <c r="E28" s="440">
        <v>0.703705538492024</v>
      </c>
    </row>
    <row r="29" ht="23" customHeight="true" spans="1:5">
      <c r="A29" s="431" t="s">
        <v>290</v>
      </c>
      <c r="B29" s="429">
        <v>1330.79</v>
      </c>
      <c r="C29" s="429">
        <v>2074</v>
      </c>
      <c r="D29" s="430">
        <v>1.5584727868409</v>
      </c>
      <c r="E29" s="440">
        <v>1.48142857142857</v>
      </c>
    </row>
    <row r="30" ht="23" customHeight="true" spans="1:5">
      <c r="A30" s="431" t="s">
        <v>299</v>
      </c>
      <c r="B30" s="429"/>
      <c r="C30" s="429">
        <v>85</v>
      </c>
      <c r="D30" s="430"/>
      <c r="E30" s="440"/>
    </row>
    <row r="31" ht="23" customHeight="true" spans="1:5">
      <c r="A31" s="431" t="s">
        <v>304</v>
      </c>
      <c r="B31" s="429">
        <v>1045.010822</v>
      </c>
      <c r="C31" s="429">
        <v>1035</v>
      </c>
      <c r="D31" s="430">
        <v>0.990420365235222</v>
      </c>
      <c r="E31" s="440">
        <v>0.869017632241814</v>
      </c>
    </row>
    <row r="32" ht="23" customHeight="true" spans="1:5">
      <c r="A32" s="432" t="s">
        <v>301</v>
      </c>
      <c r="B32" s="433">
        <v>645.163</v>
      </c>
      <c r="C32" s="433">
        <v>809</v>
      </c>
      <c r="D32" s="434">
        <v>1.25394667704131</v>
      </c>
      <c r="E32" s="441">
        <v>1.00621890547264</v>
      </c>
    </row>
    <row r="33" ht="26" customHeight="true" spans="1:5">
      <c r="A33" s="435" t="s">
        <v>305</v>
      </c>
      <c r="B33" s="429">
        <v>107291.580669</v>
      </c>
      <c r="C33" s="429">
        <v>115096</v>
      </c>
      <c r="D33" s="430">
        <v>1.07274027731101</v>
      </c>
      <c r="E33" s="440">
        <v>1.07963904470668</v>
      </c>
    </row>
    <row r="34" ht="23" customHeight="true" spans="1:5">
      <c r="A34" s="428" t="s">
        <v>306</v>
      </c>
      <c r="B34" s="429">
        <v>186063.576428</v>
      </c>
      <c r="C34" s="429">
        <v>193679</v>
      </c>
      <c r="D34" s="430">
        <v>1.040929147543</v>
      </c>
      <c r="E34" s="440">
        <v>0.94640064891912</v>
      </c>
    </row>
    <row r="35" ht="23" customHeight="true" spans="1:5">
      <c r="A35" s="431" t="s">
        <v>288</v>
      </c>
      <c r="B35" s="429">
        <v>11226.134709</v>
      </c>
      <c r="C35" s="429">
        <v>13692</v>
      </c>
      <c r="D35" s="430">
        <v>1.21965399088104</v>
      </c>
      <c r="E35" s="440">
        <v>0.865049279757392</v>
      </c>
    </row>
    <row r="36" ht="23" customHeight="true" spans="1:5">
      <c r="A36" s="431" t="s">
        <v>289</v>
      </c>
      <c r="B36" s="429">
        <v>5048.88</v>
      </c>
      <c r="C36" s="429">
        <v>5049</v>
      </c>
      <c r="D36" s="430">
        <v>1.00002376764748</v>
      </c>
      <c r="E36" s="440">
        <v>1.06182965299685</v>
      </c>
    </row>
    <row r="37" ht="23" customHeight="true" spans="1:5">
      <c r="A37" s="431" t="s">
        <v>307</v>
      </c>
      <c r="B37" s="429">
        <v>591.23</v>
      </c>
      <c r="C37" s="429">
        <v>591</v>
      </c>
      <c r="D37" s="430">
        <v>0.999610980498283</v>
      </c>
      <c r="E37" s="440">
        <v>0.9456</v>
      </c>
    </row>
    <row r="38" ht="23" customHeight="true" spans="1:5">
      <c r="A38" s="431" t="s">
        <v>301</v>
      </c>
      <c r="B38" s="429">
        <v>2624.5666</v>
      </c>
      <c r="C38" s="429">
        <v>3388</v>
      </c>
      <c r="D38" s="430">
        <v>1.29087979706821</v>
      </c>
      <c r="E38" s="440">
        <v>1.21390182730204</v>
      </c>
    </row>
    <row r="39" ht="23" customHeight="true" spans="1:5">
      <c r="A39" s="431" t="s">
        <v>308</v>
      </c>
      <c r="B39" s="429">
        <v>166572.765119</v>
      </c>
      <c r="C39" s="429">
        <v>170959</v>
      </c>
      <c r="D39" s="430">
        <v>1.02633224511742</v>
      </c>
      <c r="E39" s="440">
        <v>0.946360068419975</v>
      </c>
    </row>
    <row r="40" ht="23" customHeight="true" spans="1:5">
      <c r="A40" s="428" t="s">
        <v>309</v>
      </c>
      <c r="B40" s="429">
        <v>10350.67998</v>
      </c>
      <c r="C40" s="429">
        <v>12307</v>
      </c>
      <c r="D40" s="430">
        <v>1.18900400976362</v>
      </c>
      <c r="E40" s="440">
        <v>1.01559663310777</v>
      </c>
    </row>
    <row r="41" ht="23" customHeight="true" spans="1:5">
      <c r="A41" s="431" t="s">
        <v>288</v>
      </c>
      <c r="B41" s="429">
        <v>5755.264993</v>
      </c>
      <c r="C41" s="429">
        <v>6605</v>
      </c>
      <c r="D41" s="430">
        <v>1.14764481010579</v>
      </c>
      <c r="E41" s="440">
        <v>0.988032909498878</v>
      </c>
    </row>
    <row r="42" ht="23" customHeight="true" spans="1:5">
      <c r="A42" s="431" t="s">
        <v>310</v>
      </c>
      <c r="B42" s="429">
        <v>1027.244987</v>
      </c>
      <c r="C42" s="429">
        <v>1003</v>
      </c>
      <c r="D42" s="430">
        <v>0.976398047878719</v>
      </c>
      <c r="E42" s="440">
        <v>0.263947368421053</v>
      </c>
    </row>
    <row r="43" ht="23" customHeight="true" spans="1:5">
      <c r="A43" s="431" t="s">
        <v>311</v>
      </c>
      <c r="B43" s="429">
        <v>579.89</v>
      </c>
      <c r="C43" s="429">
        <v>565</v>
      </c>
      <c r="D43" s="430">
        <v>0.974322716377244</v>
      </c>
      <c r="E43" s="440">
        <v>0.81294964028777</v>
      </c>
    </row>
    <row r="44" ht="23" customHeight="true" spans="1:5">
      <c r="A44" s="431" t="s">
        <v>312</v>
      </c>
      <c r="B44" s="429">
        <v>657.28</v>
      </c>
      <c r="C44" s="429">
        <v>609</v>
      </c>
      <c r="D44" s="430">
        <v>0.92654576436222</v>
      </c>
      <c r="E44" s="440">
        <v>0.586705202312139</v>
      </c>
    </row>
    <row r="45" ht="23" customHeight="true" spans="1:5">
      <c r="A45" s="431" t="s">
        <v>313</v>
      </c>
      <c r="B45" s="429">
        <v>2331</v>
      </c>
      <c r="C45" s="429">
        <v>3525</v>
      </c>
      <c r="D45" s="430">
        <v>1.51222651222651</v>
      </c>
      <c r="E45" s="440"/>
    </row>
    <row r="46" ht="23" customHeight="true" spans="1:5">
      <c r="A46" s="428" t="s">
        <v>314</v>
      </c>
      <c r="B46" s="429">
        <v>47367.523842</v>
      </c>
      <c r="C46" s="429">
        <v>42545</v>
      </c>
      <c r="D46" s="430">
        <v>0.898189234926316</v>
      </c>
      <c r="E46" s="440">
        <v>0.881578947368421</v>
      </c>
    </row>
    <row r="47" ht="23" customHeight="true" spans="1:5">
      <c r="A47" s="431" t="s">
        <v>288</v>
      </c>
      <c r="B47" s="429">
        <v>12115.709376</v>
      </c>
      <c r="C47" s="429">
        <v>13491</v>
      </c>
      <c r="D47" s="430">
        <v>1.11351300871613</v>
      </c>
      <c r="E47" s="440">
        <v>0.973657621247113</v>
      </c>
    </row>
    <row r="48" ht="23" customHeight="true" spans="1:5">
      <c r="A48" s="431" t="s">
        <v>289</v>
      </c>
      <c r="B48" s="429">
        <v>13300.957173</v>
      </c>
      <c r="C48" s="429">
        <v>12324</v>
      </c>
      <c r="D48" s="430">
        <v>0.926549859510626</v>
      </c>
      <c r="E48" s="440">
        <v>0.835752068357521</v>
      </c>
    </row>
    <row r="49" ht="23" customHeight="true" spans="1:5">
      <c r="A49" s="431" t="s">
        <v>315</v>
      </c>
      <c r="B49" s="429">
        <v>7608</v>
      </c>
      <c r="C49" s="429">
        <v>3164</v>
      </c>
      <c r="D49" s="430">
        <v>0.415878023133544</v>
      </c>
      <c r="E49" s="440">
        <v>1.25356576862124</v>
      </c>
    </row>
    <row r="50" ht="23" customHeight="true" spans="1:5">
      <c r="A50" s="431" t="s">
        <v>316</v>
      </c>
      <c r="B50" s="429">
        <v>200</v>
      </c>
      <c r="C50" s="429">
        <v>200</v>
      </c>
      <c r="D50" s="430">
        <v>1</v>
      </c>
      <c r="E50" s="440">
        <v>0.0714285714285714</v>
      </c>
    </row>
    <row r="51" ht="23" customHeight="true" spans="1:5">
      <c r="A51" s="431" t="s">
        <v>317</v>
      </c>
      <c r="B51" s="429">
        <v>2979.5346</v>
      </c>
      <c r="C51" s="429">
        <v>0</v>
      </c>
      <c r="D51" s="430">
        <v>0</v>
      </c>
      <c r="E51" s="440"/>
    </row>
    <row r="52" ht="23" customHeight="true" spans="1:5">
      <c r="A52" s="431" t="s">
        <v>301</v>
      </c>
      <c r="B52" s="429">
        <v>854.2429</v>
      </c>
      <c r="C52" s="429">
        <v>984</v>
      </c>
      <c r="D52" s="430">
        <v>1.15189719458014</v>
      </c>
      <c r="E52" s="440">
        <v>1.08729281767956</v>
      </c>
    </row>
    <row r="53" ht="23" customHeight="true" spans="1:5">
      <c r="A53" s="431" t="s">
        <v>318</v>
      </c>
      <c r="B53" s="429">
        <v>10309.079793</v>
      </c>
      <c r="C53" s="429">
        <v>12382</v>
      </c>
      <c r="D53" s="430">
        <v>1.20107713284046</v>
      </c>
      <c r="E53" s="440">
        <v>0.922034403157346</v>
      </c>
    </row>
    <row r="54" ht="23" customHeight="true" spans="1:5">
      <c r="A54" s="428" t="s">
        <v>319</v>
      </c>
      <c r="B54" s="429">
        <v>123966.89</v>
      </c>
      <c r="C54" s="429">
        <v>46250</v>
      </c>
      <c r="D54" s="430">
        <v>0.373083490277122</v>
      </c>
      <c r="E54" s="440">
        <v>0.72422918526174</v>
      </c>
    </row>
    <row r="55" ht="23" customHeight="true" spans="1:5">
      <c r="A55" s="431" t="s">
        <v>288</v>
      </c>
      <c r="B55" s="429">
        <v>15944.25</v>
      </c>
      <c r="C55" s="429">
        <v>16147</v>
      </c>
      <c r="D55" s="430">
        <v>1.01271618294997</v>
      </c>
      <c r="E55" s="440">
        <v>1.16190544721882</v>
      </c>
    </row>
    <row r="56" ht="23" customHeight="true" spans="1:5">
      <c r="A56" s="431" t="s">
        <v>301</v>
      </c>
      <c r="B56" s="429">
        <v>89.35</v>
      </c>
      <c r="C56" s="429">
        <v>46</v>
      </c>
      <c r="D56" s="430">
        <v>0.514829322887521</v>
      </c>
      <c r="E56" s="440">
        <v>0.0470347648261759</v>
      </c>
    </row>
    <row r="57" ht="23" customHeight="true" spans="1:5">
      <c r="A57" s="431" t="s">
        <v>320</v>
      </c>
      <c r="B57" s="429">
        <v>107933.29</v>
      </c>
      <c r="C57" s="429">
        <v>30057</v>
      </c>
      <c r="D57" s="430">
        <v>0.278477567023112</v>
      </c>
      <c r="E57" s="440">
        <v>0.613583472828972</v>
      </c>
    </row>
    <row r="58" ht="23" customHeight="true" spans="1:5">
      <c r="A58" s="428" t="s">
        <v>321</v>
      </c>
      <c r="B58" s="429">
        <v>23601.019291</v>
      </c>
      <c r="C58" s="429">
        <v>27369</v>
      </c>
      <c r="D58" s="430">
        <v>1.15965330406034</v>
      </c>
      <c r="E58" s="440">
        <v>1.06196647524445</v>
      </c>
    </row>
    <row r="59" ht="23" customHeight="true" spans="1:5">
      <c r="A59" s="432" t="s">
        <v>288</v>
      </c>
      <c r="B59" s="433">
        <v>12672.233291</v>
      </c>
      <c r="C59" s="433">
        <v>13616</v>
      </c>
      <c r="D59" s="434">
        <v>1.07447516845119</v>
      </c>
      <c r="E59" s="441">
        <v>0.948784056860149</v>
      </c>
    </row>
    <row r="60" ht="23" customHeight="true" spans="1:5">
      <c r="A60" s="431" t="s">
        <v>322</v>
      </c>
      <c r="B60" s="429">
        <v>5284.458745</v>
      </c>
      <c r="C60" s="429">
        <v>5284</v>
      </c>
      <c r="D60" s="430">
        <v>0.999913189784964</v>
      </c>
      <c r="E60" s="440">
        <v>1.12425531914894</v>
      </c>
    </row>
    <row r="61" ht="23" customHeight="true" spans="1:5">
      <c r="A61" s="431" t="s">
        <v>323</v>
      </c>
      <c r="B61" s="429">
        <v>715.98</v>
      </c>
      <c r="C61" s="429">
        <v>523</v>
      </c>
      <c r="D61" s="430">
        <v>0.730467331489706</v>
      </c>
      <c r="E61" s="440">
        <v>0.716438356164384</v>
      </c>
    </row>
    <row r="62" ht="23" customHeight="true" spans="1:5">
      <c r="A62" s="431" t="s">
        <v>316</v>
      </c>
      <c r="B62" s="429">
        <v>1353.77</v>
      </c>
      <c r="C62" s="429">
        <v>1161</v>
      </c>
      <c r="D62" s="430">
        <v>0.857605058466357</v>
      </c>
      <c r="E62" s="440">
        <v>0.673433874709977</v>
      </c>
    </row>
    <row r="63" ht="23" customHeight="true" spans="1:5">
      <c r="A63" s="431" t="s">
        <v>324</v>
      </c>
      <c r="B63" s="429">
        <v>3574.577255</v>
      </c>
      <c r="C63" s="429">
        <v>6785</v>
      </c>
      <c r="D63" s="430">
        <v>1.89812655203056</v>
      </c>
      <c r="E63" s="440">
        <v>1.58973758200562</v>
      </c>
    </row>
    <row r="64" ht="23" customHeight="true" spans="1:5">
      <c r="A64" s="428" t="s">
        <v>325</v>
      </c>
      <c r="B64" s="429">
        <v>39514.122279</v>
      </c>
      <c r="C64" s="429">
        <v>38778</v>
      </c>
      <c r="D64" s="430">
        <v>0.98137065341342</v>
      </c>
      <c r="E64" s="440">
        <v>0.914381381310571</v>
      </c>
    </row>
    <row r="65" ht="23" customHeight="true" spans="1:5">
      <c r="A65" s="431" t="s">
        <v>288</v>
      </c>
      <c r="B65" s="429">
        <v>17157.3935</v>
      </c>
      <c r="C65" s="429">
        <v>20277</v>
      </c>
      <c r="D65" s="430">
        <v>1.1818228683745</v>
      </c>
      <c r="E65" s="440">
        <v>0.940317195325543</v>
      </c>
    </row>
    <row r="66" ht="23" customHeight="true" spans="1:5">
      <c r="A66" s="431" t="s">
        <v>326</v>
      </c>
      <c r="B66" s="429">
        <v>7638</v>
      </c>
      <c r="C66" s="429">
        <v>5598</v>
      </c>
      <c r="D66" s="430">
        <v>0.732914375490966</v>
      </c>
      <c r="E66" s="440">
        <v>1.13434650455927</v>
      </c>
    </row>
    <row r="67" ht="23" customHeight="true" spans="1:5">
      <c r="A67" s="431" t="s">
        <v>327</v>
      </c>
      <c r="B67" s="429">
        <v>1576.448779</v>
      </c>
      <c r="C67" s="429">
        <v>1564</v>
      </c>
      <c r="D67" s="430">
        <v>0.992103277210252</v>
      </c>
      <c r="E67" s="440">
        <v>1.01690507152146</v>
      </c>
    </row>
    <row r="68" ht="23" customHeight="true" spans="1:5">
      <c r="A68" s="431" t="s">
        <v>328</v>
      </c>
      <c r="B68" s="429">
        <v>3179.98</v>
      </c>
      <c r="C68" s="429">
        <v>3180</v>
      </c>
      <c r="D68" s="430">
        <v>1.00000628934773</v>
      </c>
      <c r="E68" s="440">
        <v>0.829853862212944</v>
      </c>
    </row>
    <row r="69" ht="23" customHeight="true" spans="1:5">
      <c r="A69" s="431" t="s">
        <v>301</v>
      </c>
      <c r="B69" s="429"/>
      <c r="C69" s="429">
        <v>54</v>
      </c>
      <c r="D69" s="430"/>
      <c r="E69" s="440"/>
    </row>
    <row r="70" s="411" customFormat="true" ht="23" customHeight="true" spans="1:5">
      <c r="A70" s="431" t="s">
        <v>329</v>
      </c>
      <c r="B70" s="429">
        <v>9962.3</v>
      </c>
      <c r="C70" s="429">
        <v>8105</v>
      </c>
      <c r="D70" s="430">
        <v>0.81356714814852</v>
      </c>
      <c r="E70" s="440">
        <v>0.776712985146143</v>
      </c>
    </row>
    <row r="71" ht="23" customHeight="true" spans="1:5">
      <c r="A71" s="428" t="s">
        <v>330</v>
      </c>
      <c r="B71" s="429">
        <v>34000.731192</v>
      </c>
      <c r="C71" s="429">
        <v>36018</v>
      </c>
      <c r="D71" s="430">
        <v>1.05933015959594</v>
      </c>
      <c r="E71" s="440">
        <v>0.847342790599195</v>
      </c>
    </row>
    <row r="72" ht="23" customHeight="true" spans="1:5">
      <c r="A72" s="431" t="s">
        <v>288</v>
      </c>
      <c r="B72" s="429">
        <v>11413.619997</v>
      </c>
      <c r="C72" s="429">
        <v>12920</v>
      </c>
      <c r="D72" s="430">
        <v>1.13198091432832</v>
      </c>
      <c r="E72" s="440">
        <v>0.534723946693155</v>
      </c>
    </row>
    <row r="73" ht="23" customHeight="true" spans="1:5">
      <c r="A73" s="431" t="s">
        <v>289</v>
      </c>
      <c r="B73" s="429">
        <v>31.4</v>
      </c>
      <c r="C73" s="429">
        <v>31</v>
      </c>
      <c r="D73" s="430">
        <v>0.987261146496815</v>
      </c>
      <c r="E73" s="440">
        <v>0.197452229299363</v>
      </c>
    </row>
    <row r="74" ht="23" customHeight="true" spans="1:5">
      <c r="A74" s="431" t="s">
        <v>290</v>
      </c>
      <c r="B74" s="429">
        <v>338.4022</v>
      </c>
      <c r="C74" s="429">
        <v>530</v>
      </c>
      <c r="D74" s="430">
        <v>1.56618367138275</v>
      </c>
      <c r="E74" s="440">
        <v>0.574837310195228</v>
      </c>
    </row>
    <row r="75" ht="23" customHeight="true" spans="1:5">
      <c r="A75" s="431" t="s">
        <v>331</v>
      </c>
      <c r="B75" s="429">
        <v>1934.099037</v>
      </c>
      <c r="C75" s="429">
        <v>1934</v>
      </c>
      <c r="D75" s="430">
        <v>0.999948794245742</v>
      </c>
      <c r="E75" s="440">
        <v>0.850857897052354</v>
      </c>
    </row>
    <row r="76" ht="23" customHeight="true" spans="1:5">
      <c r="A76" s="431" t="s">
        <v>332</v>
      </c>
      <c r="B76" s="429">
        <v>26.6</v>
      </c>
      <c r="C76" s="429">
        <v>27</v>
      </c>
      <c r="D76" s="430">
        <v>1.01503759398496</v>
      </c>
      <c r="E76" s="440">
        <v>1.03846153846154</v>
      </c>
    </row>
    <row r="77" ht="23" customHeight="true" spans="1:5">
      <c r="A77" s="431" t="s">
        <v>301</v>
      </c>
      <c r="B77" s="429">
        <v>304</v>
      </c>
      <c r="C77" s="429">
        <v>304</v>
      </c>
      <c r="D77" s="430">
        <v>1</v>
      </c>
      <c r="E77" s="440">
        <v>0.902077151335312</v>
      </c>
    </row>
    <row r="78" ht="23" customHeight="true" spans="1:5">
      <c r="A78" s="431" t="s">
        <v>333</v>
      </c>
      <c r="B78" s="429">
        <v>19952.609958</v>
      </c>
      <c r="C78" s="429">
        <v>20272</v>
      </c>
      <c r="D78" s="430">
        <v>1.01600743174313</v>
      </c>
      <c r="E78" s="440">
        <v>1.38564593301435</v>
      </c>
    </row>
    <row r="79" ht="23" customHeight="true" spans="1:5">
      <c r="A79" s="428" t="s">
        <v>334</v>
      </c>
      <c r="B79" s="429">
        <v>25599.548</v>
      </c>
      <c r="C79" s="429">
        <v>14291</v>
      </c>
      <c r="D79" s="430">
        <v>0.558252044137654</v>
      </c>
      <c r="E79" s="440">
        <v>1.01751512993948</v>
      </c>
    </row>
    <row r="80" ht="23" customHeight="true" spans="1:5">
      <c r="A80" s="431" t="s">
        <v>335</v>
      </c>
      <c r="B80" s="429">
        <v>22037.885</v>
      </c>
      <c r="C80" s="429">
        <v>9956</v>
      </c>
      <c r="D80" s="430">
        <v>0.451767490392113</v>
      </c>
      <c r="E80" s="440">
        <v>1.23630944989445</v>
      </c>
    </row>
    <row r="81" ht="23" customHeight="true" spans="1:5">
      <c r="A81" s="431" t="s">
        <v>301</v>
      </c>
      <c r="B81" s="429">
        <v>1939.5474</v>
      </c>
      <c r="C81" s="429">
        <v>2812</v>
      </c>
      <c r="D81" s="430">
        <v>1.44982277824198</v>
      </c>
      <c r="E81" s="440">
        <v>1.46153846153846</v>
      </c>
    </row>
    <row r="82" ht="23" customHeight="true" spans="1:5">
      <c r="A82" s="431" t="s">
        <v>336</v>
      </c>
      <c r="B82" s="429">
        <v>1622.1156</v>
      </c>
      <c r="C82" s="429">
        <v>1523</v>
      </c>
      <c r="D82" s="430">
        <v>0.938897326429756</v>
      </c>
      <c r="E82" s="440">
        <v>0.371916971916972</v>
      </c>
    </row>
    <row r="83" ht="23" customHeight="true" spans="1:5">
      <c r="A83" s="428" t="s">
        <v>337</v>
      </c>
      <c r="B83" s="429">
        <v>3258.121847</v>
      </c>
      <c r="C83" s="429">
        <v>3685</v>
      </c>
      <c r="D83" s="430">
        <v>1.13101970185463</v>
      </c>
      <c r="E83" s="440">
        <v>1.07843137254902</v>
      </c>
    </row>
    <row r="84" ht="23" customHeight="true" spans="1:5">
      <c r="A84" s="431" t="s">
        <v>288</v>
      </c>
      <c r="B84" s="429">
        <v>2128.231847</v>
      </c>
      <c r="C84" s="429">
        <v>2505</v>
      </c>
      <c r="D84" s="430">
        <v>1.17703341557035</v>
      </c>
      <c r="E84" s="440">
        <v>0.941021788129226</v>
      </c>
    </row>
    <row r="85" ht="23" customHeight="true" spans="1:5">
      <c r="A85" s="431" t="s">
        <v>289</v>
      </c>
      <c r="B85" s="429">
        <v>262</v>
      </c>
      <c r="C85" s="429">
        <v>262</v>
      </c>
      <c r="D85" s="430">
        <v>1</v>
      </c>
      <c r="E85" s="440">
        <v>0.919298245614035</v>
      </c>
    </row>
    <row r="86" ht="23" customHeight="true" spans="1:5">
      <c r="A86" s="431" t="s">
        <v>338</v>
      </c>
      <c r="B86" s="429">
        <v>867.89</v>
      </c>
      <c r="C86" s="429">
        <v>918</v>
      </c>
      <c r="D86" s="430">
        <v>1.0577377317402</v>
      </c>
      <c r="E86" s="440">
        <v>1.9531914893617</v>
      </c>
    </row>
    <row r="87" ht="23" customHeight="true" spans="1:5">
      <c r="A87" s="442" t="s">
        <v>339</v>
      </c>
      <c r="B87" s="433">
        <v>7551.009237</v>
      </c>
      <c r="C87" s="433">
        <v>9978</v>
      </c>
      <c r="D87" s="434">
        <v>1.321412765741</v>
      </c>
      <c r="E87" s="441">
        <v>1.01227554022522</v>
      </c>
    </row>
    <row r="88" ht="23" customHeight="true" spans="1:5">
      <c r="A88" s="431" t="s">
        <v>288</v>
      </c>
      <c r="B88" s="429">
        <v>5103.005957</v>
      </c>
      <c r="C88" s="429">
        <v>5850</v>
      </c>
      <c r="D88" s="430">
        <v>1.14638314148454</v>
      </c>
      <c r="E88" s="440">
        <v>1.01633078526755</v>
      </c>
    </row>
    <row r="89" ht="23" customHeight="true" spans="1:5">
      <c r="A89" s="431" t="s">
        <v>289</v>
      </c>
      <c r="B89" s="429">
        <v>14</v>
      </c>
      <c r="C89" s="429">
        <v>14</v>
      </c>
      <c r="D89" s="430">
        <v>1</v>
      </c>
      <c r="E89" s="440">
        <v>1</v>
      </c>
    </row>
    <row r="90" ht="23" customHeight="true" spans="1:5">
      <c r="A90" s="431" t="s">
        <v>340</v>
      </c>
      <c r="B90" s="429">
        <v>1116.18878</v>
      </c>
      <c r="C90" s="429">
        <v>965</v>
      </c>
      <c r="D90" s="430">
        <v>0.864549095360016</v>
      </c>
      <c r="E90" s="440">
        <v>0.885321100917431</v>
      </c>
    </row>
    <row r="91" ht="23" customHeight="true" spans="1:5">
      <c r="A91" s="431" t="s">
        <v>341</v>
      </c>
      <c r="B91" s="429">
        <v>112.74</v>
      </c>
      <c r="C91" s="429">
        <v>102</v>
      </c>
      <c r="D91" s="430">
        <v>0.904736562001064</v>
      </c>
      <c r="E91" s="440">
        <v>0.902654867256637</v>
      </c>
    </row>
    <row r="92" ht="23" customHeight="true" spans="1:5">
      <c r="A92" s="431" t="s">
        <v>301</v>
      </c>
      <c r="B92" s="429">
        <v>471.9</v>
      </c>
      <c r="C92" s="429">
        <v>472</v>
      </c>
      <c r="D92" s="430">
        <v>1.00021190930282</v>
      </c>
      <c r="E92" s="440">
        <v>1.14285714285714</v>
      </c>
    </row>
    <row r="93" ht="23" customHeight="true" spans="1:5">
      <c r="A93" s="431" t="s">
        <v>342</v>
      </c>
      <c r="B93" s="429">
        <v>733.1745</v>
      </c>
      <c r="C93" s="429">
        <v>2575</v>
      </c>
      <c r="D93" s="430">
        <v>3.51212433056523</v>
      </c>
      <c r="E93" s="440">
        <v>1.04208822339134</v>
      </c>
    </row>
    <row r="94" ht="23" customHeight="true" spans="1:5">
      <c r="A94" s="428" t="s">
        <v>343</v>
      </c>
      <c r="B94" s="429">
        <v>8207.353263</v>
      </c>
      <c r="C94" s="429">
        <v>8572</v>
      </c>
      <c r="D94" s="430">
        <v>1.0444292727893</v>
      </c>
      <c r="E94" s="440">
        <v>0.817315026697178</v>
      </c>
    </row>
    <row r="95" ht="23" customHeight="true" spans="1:5">
      <c r="A95" s="431" t="s">
        <v>288</v>
      </c>
      <c r="B95" s="429">
        <v>2952.923809</v>
      </c>
      <c r="C95" s="429">
        <v>3317</v>
      </c>
      <c r="D95" s="430">
        <v>1.1232934591439</v>
      </c>
      <c r="E95" s="440">
        <v>1.0326899128269</v>
      </c>
    </row>
    <row r="96" ht="23" customHeight="true" spans="1:5">
      <c r="A96" s="431" t="s">
        <v>344</v>
      </c>
      <c r="B96" s="429">
        <v>5254.429454</v>
      </c>
      <c r="C96" s="429">
        <v>5255</v>
      </c>
      <c r="D96" s="430">
        <v>1.00010858381581</v>
      </c>
      <c r="E96" s="440">
        <v>0.753297018348624</v>
      </c>
    </row>
    <row r="97" ht="23" customHeight="true" spans="1:5">
      <c r="A97" s="428" t="s">
        <v>345</v>
      </c>
      <c r="B97" s="429">
        <v>14453.366063</v>
      </c>
      <c r="C97" s="429">
        <v>16937</v>
      </c>
      <c r="D97" s="430">
        <v>1.1718377522699</v>
      </c>
      <c r="E97" s="440">
        <v>0.998055391868002</v>
      </c>
    </row>
    <row r="98" ht="23" customHeight="true" spans="1:5">
      <c r="A98" s="431" t="s">
        <v>288</v>
      </c>
      <c r="B98" s="429">
        <v>12373.260962</v>
      </c>
      <c r="C98" s="429">
        <v>14198</v>
      </c>
      <c r="D98" s="430">
        <v>1.14747438396426</v>
      </c>
      <c r="E98" s="440">
        <v>1.01096553688408</v>
      </c>
    </row>
    <row r="99" ht="23" customHeight="true" spans="1:5">
      <c r="A99" s="431" t="s">
        <v>300</v>
      </c>
      <c r="B99" s="429">
        <v>2020.427201</v>
      </c>
      <c r="C99" s="429">
        <v>1992</v>
      </c>
      <c r="D99" s="430">
        <v>0.985930103798875</v>
      </c>
      <c r="E99" s="440">
        <v>1.02998965873837</v>
      </c>
    </row>
    <row r="100" ht="23" customHeight="true" spans="1:5">
      <c r="A100" s="431" t="s">
        <v>346</v>
      </c>
      <c r="B100" s="429">
        <v>59.6779</v>
      </c>
      <c r="C100" s="429">
        <v>747</v>
      </c>
      <c r="D100" s="430">
        <v>12.5171964831202</v>
      </c>
      <c r="E100" s="440">
        <v>0.811074918566775</v>
      </c>
    </row>
    <row r="101" ht="23" customHeight="true" spans="1:5">
      <c r="A101" s="428" t="s">
        <v>347</v>
      </c>
      <c r="B101" s="429">
        <v>21211.052928</v>
      </c>
      <c r="C101" s="429">
        <v>27723</v>
      </c>
      <c r="D101" s="430">
        <v>1.30700725202584</v>
      </c>
      <c r="E101" s="440">
        <v>0.987814003206841</v>
      </c>
    </row>
    <row r="102" ht="23" customHeight="true" spans="1:5">
      <c r="A102" s="431" t="s">
        <v>288</v>
      </c>
      <c r="B102" s="429">
        <v>6885.737739</v>
      </c>
      <c r="C102" s="429">
        <v>7876</v>
      </c>
      <c r="D102" s="430">
        <v>1.14381353146683</v>
      </c>
      <c r="E102" s="440">
        <v>0.970548367221195</v>
      </c>
    </row>
    <row r="103" s="411" customFormat="true" ht="23" customHeight="true" spans="1:5">
      <c r="A103" s="431" t="s">
        <v>301</v>
      </c>
      <c r="B103" s="429">
        <v>1931.244568</v>
      </c>
      <c r="C103" s="429">
        <v>2356</v>
      </c>
      <c r="D103" s="430">
        <v>1.21993870638553</v>
      </c>
      <c r="E103" s="440">
        <v>1.19837232960326</v>
      </c>
    </row>
    <row r="104" ht="23" customHeight="true" spans="1:5">
      <c r="A104" s="431" t="s">
        <v>348</v>
      </c>
      <c r="B104" s="429">
        <v>12394.070621</v>
      </c>
      <c r="C104" s="429">
        <v>17491</v>
      </c>
      <c r="D104" s="430">
        <v>1.41123933652306</v>
      </c>
      <c r="E104" s="440">
        <v>0.972586743772242</v>
      </c>
    </row>
    <row r="105" ht="23" customHeight="true" spans="1:5">
      <c r="A105" s="428" t="s">
        <v>349</v>
      </c>
      <c r="B105" s="429">
        <v>66699.602865</v>
      </c>
      <c r="C105" s="429">
        <v>70863</v>
      </c>
      <c r="D105" s="430">
        <v>1.06242011880381</v>
      </c>
      <c r="E105" s="440">
        <v>0.792314228851271</v>
      </c>
    </row>
    <row r="106" ht="23" customHeight="true" spans="1:5">
      <c r="A106" s="431" t="s">
        <v>288</v>
      </c>
      <c r="B106" s="429">
        <v>41640.61729</v>
      </c>
      <c r="C106" s="429">
        <v>42960</v>
      </c>
      <c r="D106" s="430">
        <v>1.03168499402426</v>
      </c>
      <c r="E106" s="440">
        <v>0.873721247127255</v>
      </c>
    </row>
    <row r="107" ht="23" customHeight="true" spans="1:5">
      <c r="A107" s="431" t="s">
        <v>289</v>
      </c>
      <c r="B107" s="429">
        <v>5787.624015</v>
      </c>
      <c r="C107" s="429">
        <v>5179</v>
      </c>
      <c r="D107" s="430">
        <v>0.89484043652065</v>
      </c>
      <c r="E107" s="440">
        <v>0.809978104472943</v>
      </c>
    </row>
    <row r="108" ht="23" customHeight="true" spans="1:5">
      <c r="A108" s="431" t="s">
        <v>290</v>
      </c>
      <c r="B108" s="429">
        <v>510.583</v>
      </c>
      <c r="C108" s="429">
        <v>429</v>
      </c>
      <c r="D108" s="430">
        <v>0.840215988389743</v>
      </c>
      <c r="E108" s="440">
        <v>0.842829076620825</v>
      </c>
    </row>
    <row r="109" ht="23" customHeight="true" spans="1:5">
      <c r="A109" s="431" t="s">
        <v>350</v>
      </c>
      <c r="B109" s="429">
        <v>1796.497</v>
      </c>
      <c r="C109" s="429">
        <v>1711</v>
      </c>
      <c r="D109" s="430">
        <v>0.952409049388894</v>
      </c>
      <c r="E109" s="440">
        <v>0.942699724517906</v>
      </c>
    </row>
    <row r="110" ht="23" customHeight="true" spans="1:5">
      <c r="A110" s="431" t="s">
        <v>301</v>
      </c>
      <c r="B110" s="429">
        <v>437.536353</v>
      </c>
      <c r="C110" s="429">
        <v>459</v>
      </c>
      <c r="D110" s="430">
        <v>1.04905568840814</v>
      </c>
      <c r="E110" s="440">
        <v>0.796875</v>
      </c>
    </row>
    <row r="111" ht="28" customHeight="true" spans="1:5">
      <c r="A111" s="435" t="s">
        <v>351</v>
      </c>
      <c r="B111" s="429">
        <v>16526.745207</v>
      </c>
      <c r="C111" s="429">
        <v>20125</v>
      </c>
      <c r="D111" s="430">
        <v>1.21772313591886</v>
      </c>
      <c r="E111" s="440">
        <v>0.649717514124294</v>
      </c>
    </row>
    <row r="112" ht="23" customHeight="true" spans="1:5">
      <c r="A112" s="428" t="s">
        <v>352</v>
      </c>
      <c r="B112" s="429">
        <v>20678.329979</v>
      </c>
      <c r="C112" s="429">
        <v>22445</v>
      </c>
      <c r="D112" s="430">
        <v>1.08543581724415</v>
      </c>
      <c r="E112" s="440">
        <v>0.934702036396952</v>
      </c>
    </row>
    <row r="113" ht="23" customHeight="true" spans="1:5">
      <c r="A113" s="431" t="s">
        <v>288</v>
      </c>
      <c r="B113" s="429">
        <v>9337.80318</v>
      </c>
      <c r="C113" s="429">
        <v>10992</v>
      </c>
      <c r="D113" s="430">
        <v>1.17715053402957</v>
      </c>
      <c r="E113" s="440">
        <v>0.963703314045239</v>
      </c>
    </row>
    <row r="114" ht="23" customHeight="true" spans="1:5">
      <c r="A114" s="432" t="s">
        <v>289</v>
      </c>
      <c r="B114" s="433">
        <v>166.99</v>
      </c>
      <c r="C114" s="433">
        <v>152</v>
      </c>
      <c r="D114" s="434">
        <v>0.910234145757231</v>
      </c>
      <c r="E114" s="441">
        <v>1.26666666666667</v>
      </c>
    </row>
    <row r="115" ht="23" customHeight="true" spans="1:5">
      <c r="A115" s="431" t="s">
        <v>290</v>
      </c>
      <c r="B115" s="429">
        <v>196.967</v>
      </c>
      <c r="C115" s="429">
        <v>197</v>
      </c>
      <c r="D115" s="430">
        <v>1.00016754075556</v>
      </c>
      <c r="E115" s="440">
        <v>1</v>
      </c>
    </row>
    <row r="116" ht="23" customHeight="true" spans="1:5">
      <c r="A116" s="431" t="s">
        <v>301</v>
      </c>
      <c r="B116" s="429">
        <v>628.5251</v>
      </c>
      <c r="C116" s="429">
        <v>751</v>
      </c>
      <c r="D116" s="430">
        <v>1.19486079394443</v>
      </c>
      <c r="E116" s="440">
        <v>3.99468085106383</v>
      </c>
    </row>
    <row r="117" ht="23" customHeight="true" spans="1:5">
      <c r="A117" s="431" t="s">
        <v>353</v>
      </c>
      <c r="B117" s="429">
        <v>10348.044699</v>
      </c>
      <c r="C117" s="429">
        <v>10353</v>
      </c>
      <c r="D117" s="430">
        <v>1.0004788635094</v>
      </c>
      <c r="E117" s="440">
        <v>0.855478433316807</v>
      </c>
    </row>
    <row r="118" ht="23" customHeight="true" spans="1:5">
      <c r="A118" s="428" t="s">
        <v>354</v>
      </c>
      <c r="B118" s="429">
        <v>8896.754301</v>
      </c>
      <c r="C118" s="429">
        <v>9449</v>
      </c>
      <c r="D118" s="430">
        <v>1.06207271554503</v>
      </c>
      <c r="E118" s="440">
        <v>0.906900854208657</v>
      </c>
    </row>
    <row r="119" ht="23" customHeight="true" spans="1:5">
      <c r="A119" s="431" t="s">
        <v>288</v>
      </c>
      <c r="B119" s="429">
        <v>7326.422568</v>
      </c>
      <c r="C119" s="429">
        <v>7741</v>
      </c>
      <c r="D119" s="430">
        <v>1.05658661210872</v>
      </c>
      <c r="E119" s="440">
        <v>0.896675547318429</v>
      </c>
    </row>
    <row r="120" ht="23" customHeight="true" spans="1:5">
      <c r="A120" s="431" t="s">
        <v>289</v>
      </c>
      <c r="B120" s="429">
        <v>1078.441733</v>
      </c>
      <c r="C120" s="429">
        <v>1078</v>
      </c>
      <c r="D120" s="430">
        <v>0.999590396971405</v>
      </c>
      <c r="E120" s="440">
        <v>0.993548387096774</v>
      </c>
    </row>
    <row r="121" ht="23" customHeight="true" spans="1:5">
      <c r="A121" s="431" t="s">
        <v>290</v>
      </c>
      <c r="B121" s="429">
        <v>491.89</v>
      </c>
      <c r="C121" s="429">
        <v>630</v>
      </c>
      <c r="D121" s="430">
        <v>1.28077415682368</v>
      </c>
      <c r="E121" s="440">
        <v>0.933333333333333</v>
      </c>
    </row>
    <row r="122" ht="23" customHeight="true" spans="1:5">
      <c r="A122" s="428" t="s">
        <v>355</v>
      </c>
      <c r="B122" s="429">
        <v>13725.231975</v>
      </c>
      <c r="C122" s="429">
        <v>15424</v>
      </c>
      <c r="D122" s="430">
        <v>1.12376971318913</v>
      </c>
      <c r="E122" s="440">
        <v>0.864864864864865</v>
      </c>
    </row>
    <row r="123" ht="23" customHeight="true" spans="1:5">
      <c r="A123" s="431" t="s">
        <v>288</v>
      </c>
      <c r="B123" s="429">
        <v>6653.590892</v>
      </c>
      <c r="C123" s="429">
        <v>7275</v>
      </c>
      <c r="D123" s="430">
        <v>1.09339454710796</v>
      </c>
      <c r="E123" s="440">
        <v>0.943090484832772</v>
      </c>
    </row>
    <row r="124" ht="23" customHeight="true" spans="1:5">
      <c r="A124" s="431" t="s">
        <v>289</v>
      </c>
      <c r="B124" s="429">
        <v>1449.671926</v>
      </c>
      <c r="C124" s="429">
        <v>1522</v>
      </c>
      <c r="D124" s="430">
        <v>1.0498927189682</v>
      </c>
      <c r="E124" s="440">
        <v>0.905413444378346</v>
      </c>
    </row>
    <row r="125" ht="23" customHeight="true" spans="1:5">
      <c r="A125" s="431" t="s">
        <v>356</v>
      </c>
      <c r="B125" s="429">
        <v>2142.053217</v>
      </c>
      <c r="C125" s="429">
        <v>2302</v>
      </c>
      <c r="D125" s="430">
        <v>1.07466984560916</v>
      </c>
      <c r="E125" s="440">
        <v>0.856080327259204</v>
      </c>
    </row>
    <row r="126" ht="23" customHeight="true" spans="1:5">
      <c r="A126" s="431" t="s">
        <v>357</v>
      </c>
      <c r="B126" s="429">
        <v>2220.68108</v>
      </c>
      <c r="C126" s="429">
        <v>2514</v>
      </c>
      <c r="D126" s="430">
        <v>1.13208511687775</v>
      </c>
      <c r="E126" s="440">
        <v>1.06525423728814</v>
      </c>
    </row>
    <row r="127" ht="23" customHeight="true" spans="1:5">
      <c r="A127" s="431" t="s">
        <v>301</v>
      </c>
      <c r="B127" s="429">
        <v>106.329408</v>
      </c>
      <c r="C127" s="429">
        <v>149</v>
      </c>
      <c r="D127" s="430">
        <v>1.40130564819847</v>
      </c>
      <c r="E127" s="440">
        <v>1.28448275862069</v>
      </c>
    </row>
    <row r="128" ht="23" customHeight="true" spans="1:5">
      <c r="A128" s="431" t="s">
        <v>358</v>
      </c>
      <c r="B128" s="429">
        <v>1152.905452</v>
      </c>
      <c r="C128" s="429">
        <v>1662</v>
      </c>
      <c r="D128" s="430">
        <v>1.44157528019045</v>
      </c>
      <c r="E128" s="440">
        <v>0.507635919364692</v>
      </c>
    </row>
    <row r="129" ht="23" customHeight="true" spans="1:5">
      <c r="A129" s="428" t="s">
        <v>359</v>
      </c>
      <c r="B129" s="429">
        <v>1797.049362</v>
      </c>
      <c r="C129" s="429">
        <v>1954</v>
      </c>
      <c r="D129" s="430">
        <v>1.08733796706915</v>
      </c>
      <c r="E129" s="440">
        <v>1.68885047536733</v>
      </c>
    </row>
    <row r="130" ht="23" customHeight="true" spans="1:5">
      <c r="A130" s="431" t="s">
        <v>360</v>
      </c>
      <c r="B130" s="429">
        <v>1797.049362</v>
      </c>
      <c r="C130" s="429">
        <v>1954</v>
      </c>
      <c r="D130" s="430">
        <v>1.08733796706915</v>
      </c>
      <c r="E130" s="440">
        <v>1.68885047536733</v>
      </c>
    </row>
    <row r="131" ht="23" customHeight="true" spans="1:5">
      <c r="A131" s="428" t="s">
        <v>361</v>
      </c>
      <c r="B131" s="429">
        <v>14347.839351</v>
      </c>
      <c r="C131" s="429">
        <v>14357</v>
      </c>
      <c r="D131" s="430">
        <v>1.00063846888552</v>
      </c>
      <c r="E131" s="440">
        <v>0.901198920343983</v>
      </c>
    </row>
    <row r="132" ht="23" customHeight="true" spans="1:5">
      <c r="A132" s="431" t="s">
        <v>288</v>
      </c>
      <c r="B132" s="429">
        <v>3032.937551</v>
      </c>
      <c r="C132" s="429">
        <v>3427</v>
      </c>
      <c r="D132" s="430">
        <v>1.12992765013248</v>
      </c>
      <c r="E132" s="440">
        <v>0.905655391120507</v>
      </c>
    </row>
    <row r="133" ht="23" customHeight="true" spans="1:5">
      <c r="A133" s="431" t="s">
        <v>301</v>
      </c>
      <c r="B133" s="429">
        <v>485.2133</v>
      </c>
      <c r="C133" s="429">
        <v>485</v>
      </c>
      <c r="D133" s="430">
        <v>0.999560399519139</v>
      </c>
      <c r="E133" s="440">
        <v>0.162915686933154</v>
      </c>
    </row>
    <row r="134" ht="23" customHeight="true" spans="1:5">
      <c r="A134" s="431" t="s">
        <v>361</v>
      </c>
      <c r="B134" s="429">
        <v>10829.6885</v>
      </c>
      <c r="C134" s="429">
        <v>10445</v>
      </c>
      <c r="D134" s="430">
        <v>0.964478341182205</v>
      </c>
      <c r="E134" s="440">
        <v>1.13904034896401</v>
      </c>
    </row>
    <row r="135" ht="23" customHeight="true" spans="1:5">
      <c r="A135" s="428" t="s">
        <v>362</v>
      </c>
      <c r="B135" s="429">
        <v>10620.849992</v>
      </c>
      <c r="C135" s="429">
        <v>11503</v>
      </c>
      <c r="D135" s="430">
        <v>1.08305832477292</v>
      </c>
      <c r="E135" s="440">
        <v>0.868937906028101</v>
      </c>
    </row>
    <row r="136" ht="23" customHeight="true" spans="1:5">
      <c r="A136" s="431" t="s">
        <v>288</v>
      </c>
      <c r="B136" s="429">
        <v>2965.59435</v>
      </c>
      <c r="C136" s="429">
        <v>2815</v>
      </c>
      <c r="D136" s="430">
        <v>0.949219504683774</v>
      </c>
      <c r="E136" s="440">
        <v>0.503848219080007</v>
      </c>
    </row>
    <row r="137" ht="23" customHeight="true" spans="1:5">
      <c r="A137" s="431" t="s">
        <v>289</v>
      </c>
      <c r="B137" s="429"/>
      <c r="C137" s="429">
        <v>-13</v>
      </c>
      <c r="D137" s="430"/>
      <c r="E137" s="440"/>
    </row>
    <row r="138" ht="23" customHeight="true" spans="1:5">
      <c r="A138" s="431" t="s">
        <v>363</v>
      </c>
      <c r="B138" s="429">
        <v>1539.9441</v>
      </c>
      <c r="C138" s="429">
        <v>1615</v>
      </c>
      <c r="D138" s="430">
        <v>1.04873936657831</v>
      </c>
      <c r="E138" s="440"/>
    </row>
    <row r="139" ht="23" customHeight="true" spans="1:5">
      <c r="A139" s="431" t="s">
        <v>301</v>
      </c>
      <c r="B139" s="429">
        <v>686.031542</v>
      </c>
      <c r="C139" s="429">
        <v>855</v>
      </c>
      <c r="D139" s="430">
        <v>1.24629838084034</v>
      </c>
      <c r="E139" s="440">
        <v>1.42976588628763</v>
      </c>
    </row>
    <row r="140" ht="23" customHeight="true" spans="1:5">
      <c r="A140" s="431" t="s">
        <v>364</v>
      </c>
      <c r="B140" s="429">
        <v>5429.28</v>
      </c>
      <c r="C140" s="429">
        <v>6231</v>
      </c>
      <c r="D140" s="430">
        <v>1.1476659888604</v>
      </c>
      <c r="E140" s="440">
        <v>3.36084142394822</v>
      </c>
    </row>
    <row r="141" ht="23" customHeight="true" spans="1:5">
      <c r="A141" s="428" t="s">
        <v>365</v>
      </c>
      <c r="B141" s="429">
        <v>236423.757174</v>
      </c>
      <c r="C141" s="429">
        <v>251496</v>
      </c>
      <c r="D141" s="430">
        <v>1.06375096566504</v>
      </c>
      <c r="E141" s="440">
        <v>0.876252992024751</v>
      </c>
    </row>
    <row r="142" ht="23" customHeight="true" spans="1:5">
      <c r="A142" s="432" t="s">
        <v>288</v>
      </c>
      <c r="B142" s="433">
        <v>30106.573023</v>
      </c>
      <c r="C142" s="433">
        <v>33747</v>
      </c>
      <c r="D142" s="434">
        <v>1.12091801262863</v>
      </c>
      <c r="E142" s="441">
        <v>0.930028110014882</v>
      </c>
    </row>
    <row r="143" ht="23" customHeight="true" spans="1:5">
      <c r="A143" s="431" t="s">
        <v>289</v>
      </c>
      <c r="B143" s="429">
        <v>756.074</v>
      </c>
      <c r="C143" s="429">
        <v>746</v>
      </c>
      <c r="D143" s="430">
        <v>0.986675907384727</v>
      </c>
      <c r="E143" s="440">
        <v>0.988079470198675</v>
      </c>
    </row>
    <row r="144" ht="23" customHeight="true" spans="1:5">
      <c r="A144" s="431" t="s">
        <v>366</v>
      </c>
      <c r="B144" s="429">
        <v>1594.18</v>
      </c>
      <c r="C144" s="429">
        <v>1594</v>
      </c>
      <c r="D144" s="430">
        <v>0.999887089287282</v>
      </c>
      <c r="E144" s="440">
        <v>0.849227490676612</v>
      </c>
    </row>
    <row r="145" ht="23" customHeight="true" spans="1:5">
      <c r="A145" s="431" t="s">
        <v>367</v>
      </c>
      <c r="B145" s="429">
        <v>1195.813987</v>
      </c>
      <c r="C145" s="429">
        <v>1251</v>
      </c>
      <c r="D145" s="430">
        <v>1.04614932890896</v>
      </c>
      <c r="E145" s="440">
        <v>0.974299065420561</v>
      </c>
    </row>
    <row r="146" ht="23" customHeight="true" spans="1:5">
      <c r="A146" s="431" t="s">
        <v>316</v>
      </c>
      <c r="B146" s="429">
        <v>9168.717998</v>
      </c>
      <c r="C146" s="429">
        <v>9143</v>
      </c>
      <c r="D146" s="430">
        <v>0.997195027919322</v>
      </c>
      <c r="E146" s="440">
        <v>1.1953196496274</v>
      </c>
    </row>
    <row r="147" ht="23" customHeight="true" spans="1:5">
      <c r="A147" s="431" t="s">
        <v>368</v>
      </c>
      <c r="B147" s="429">
        <v>54046.096507</v>
      </c>
      <c r="C147" s="429">
        <v>54041</v>
      </c>
      <c r="D147" s="430">
        <v>0.99990570073827</v>
      </c>
      <c r="E147" s="440">
        <v>1.04093150473842</v>
      </c>
    </row>
    <row r="148" ht="23" customHeight="true" spans="1:5">
      <c r="A148" s="431" t="s">
        <v>369</v>
      </c>
      <c r="B148" s="429">
        <v>4449.43</v>
      </c>
      <c r="C148" s="429">
        <v>1390</v>
      </c>
      <c r="D148" s="430">
        <v>0.312399565787078</v>
      </c>
      <c r="E148" s="440">
        <v>0.0373094266695297</v>
      </c>
    </row>
    <row r="149" ht="23" customHeight="true" spans="1:5">
      <c r="A149" s="431" t="s">
        <v>370</v>
      </c>
      <c r="B149" s="429">
        <v>14193.28</v>
      </c>
      <c r="C149" s="429">
        <v>14161</v>
      </c>
      <c r="D149" s="430">
        <v>0.997725684267484</v>
      </c>
      <c r="E149" s="440">
        <v>0.932933658343764</v>
      </c>
    </row>
    <row r="150" ht="23" customHeight="true" spans="1:5">
      <c r="A150" s="431" t="s">
        <v>371</v>
      </c>
      <c r="B150" s="429">
        <v>227.7</v>
      </c>
      <c r="C150" s="429">
        <v>226</v>
      </c>
      <c r="D150" s="430">
        <v>0.992534036012297</v>
      </c>
      <c r="E150" s="440"/>
    </row>
    <row r="151" ht="23" customHeight="true" spans="1:5">
      <c r="A151" s="431" t="s">
        <v>372</v>
      </c>
      <c r="B151" s="429">
        <v>28859.8217</v>
      </c>
      <c r="C151" s="429">
        <v>28826</v>
      </c>
      <c r="D151" s="430">
        <v>0.998828069682773</v>
      </c>
      <c r="E151" s="440">
        <v>1.08597046413502</v>
      </c>
    </row>
    <row r="152" ht="23" customHeight="true" spans="1:5">
      <c r="A152" s="431" t="s">
        <v>373</v>
      </c>
      <c r="B152" s="429">
        <v>14758.442164</v>
      </c>
      <c r="C152" s="429">
        <v>16916</v>
      </c>
      <c r="D152" s="430">
        <v>1.14619143484282</v>
      </c>
      <c r="E152" s="440">
        <v>0.928736137037444</v>
      </c>
    </row>
    <row r="153" ht="23" customHeight="true" spans="1:5">
      <c r="A153" s="431" t="s">
        <v>301</v>
      </c>
      <c r="B153" s="429">
        <v>54616.047381</v>
      </c>
      <c r="C153" s="429">
        <v>66249</v>
      </c>
      <c r="D153" s="430">
        <v>1.21299513928294</v>
      </c>
      <c r="E153" s="440">
        <v>0.926948369945432</v>
      </c>
    </row>
    <row r="154" ht="23" customHeight="true" spans="1:5">
      <c r="A154" s="431" t="s">
        <v>374</v>
      </c>
      <c r="B154" s="429">
        <v>22451.580414</v>
      </c>
      <c r="C154" s="429">
        <v>23206</v>
      </c>
      <c r="D154" s="430">
        <v>1.03360207041503</v>
      </c>
      <c r="E154" s="440">
        <v>1.24830554061323</v>
      </c>
    </row>
    <row r="155" ht="23" customHeight="true" spans="1:5">
      <c r="A155" s="428" t="s">
        <v>375</v>
      </c>
      <c r="B155" s="429">
        <v>76278.358143</v>
      </c>
      <c r="C155" s="429">
        <v>4584</v>
      </c>
      <c r="D155" s="430">
        <v>0.0600956825972357</v>
      </c>
      <c r="E155" s="440">
        <v>1.32103746397695</v>
      </c>
    </row>
    <row r="156" ht="23" customHeight="true" spans="1:5">
      <c r="A156" s="431" t="s">
        <v>376</v>
      </c>
      <c r="B156" s="429">
        <v>435.618143</v>
      </c>
      <c r="C156" s="429">
        <v>1660</v>
      </c>
      <c r="D156" s="430">
        <v>3.81067691204955</v>
      </c>
      <c r="E156" s="440">
        <v>0.573204419889503</v>
      </c>
    </row>
    <row r="157" ht="23" customHeight="true" spans="1:5">
      <c r="A157" s="431" t="s">
        <v>375</v>
      </c>
      <c r="B157" s="429">
        <v>75842.74</v>
      </c>
      <c r="C157" s="429">
        <v>2924</v>
      </c>
      <c r="D157" s="430">
        <v>0.0385534594346143</v>
      </c>
      <c r="E157" s="440">
        <v>5.09407665505227</v>
      </c>
    </row>
    <row r="158" s="410" customFormat="true" ht="23" customHeight="true" spans="1:5">
      <c r="A158" s="443" t="s">
        <v>377</v>
      </c>
      <c r="B158" s="426">
        <v>0</v>
      </c>
      <c r="C158" s="426">
        <v>100</v>
      </c>
      <c r="D158" s="427"/>
      <c r="E158" s="439"/>
    </row>
    <row r="159" s="410" customFormat="true" ht="23" customHeight="true" spans="1:5">
      <c r="A159" s="443" t="s">
        <v>378</v>
      </c>
      <c r="B159" s="426">
        <v>27054.829131</v>
      </c>
      <c r="C159" s="426">
        <v>21456</v>
      </c>
      <c r="D159" s="427">
        <v>0.79305620065496</v>
      </c>
      <c r="E159" s="439">
        <v>1.56979806848112</v>
      </c>
    </row>
    <row r="160" s="410" customFormat="true" ht="23" customHeight="true" spans="1:5">
      <c r="A160" s="443" t="s">
        <v>379</v>
      </c>
      <c r="B160" s="426">
        <v>2948732.768272</v>
      </c>
      <c r="C160" s="426">
        <v>2889871</v>
      </c>
      <c r="D160" s="427">
        <v>0.980038283256677</v>
      </c>
      <c r="E160" s="439">
        <v>1.03849054949383</v>
      </c>
    </row>
    <row r="161" ht="23" customHeight="true" spans="1:5">
      <c r="A161" s="428" t="s">
        <v>380</v>
      </c>
      <c r="B161" s="429">
        <v>757.211222</v>
      </c>
      <c r="C161" s="429">
        <v>747</v>
      </c>
      <c r="D161" s="430">
        <v>0.98651469800853</v>
      </c>
      <c r="E161" s="440">
        <v>0.348902382064456</v>
      </c>
    </row>
    <row r="162" ht="23" customHeight="true" spans="1:5">
      <c r="A162" s="428" t="s">
        <v>381</v>
      </c>
      <c r="B162" s="429">
        <v>299360.509935</v>
      </c>
      <c r="C162" s="429">
        <v>340067</v>
      </c>
      <c r="D162" s="430">
        <v>1.13597815581567</v>
      </c>
      <c r="E162" s="440">
        <v>0.975928025139545</v>
      </c>
    </row>
    <row r="163" ht="23" customHeight="true" spans="1:5">
      <c r="A163" s="428" t="s">
        <v>382</v>
      </c>
      <c r="B163" s="429">
        <v>396697.792851</v>
      </c>
      <c r="C163" s="429">
        <v>390225</v>
      </c>
      <c r="D163" s="430">
        <v>0.983683315189426</v>
      </c>
      <c r="E163" s="440">
        <v>1.0009439358534</v>
      </c>
    </row>
    <row r="164" ht="23" customHeight="true" spans="1:5">
      <c r="A164" s="428" t="s">
        <v>383</v>
      </c>
      <c r="B164" s="429">
        <v>757705.941055</v>
      </c>
      <c r="C164" s="429">
        <v>741266</v>
      </c>
      <c r="D164" s="430">
        <v>0.978303006266376</v>
      </c>
      <c r="E164" s="440">
        <v>1.02616402211621</v>
      </c>
    </row>
    <row r="165" ht="23" customHeight="true" spans="1:5">
      <c r="A165" s="428" t="s">
        <v>384</v>
      </c>
      <c r="B165" s="429">
        <v>26299.997798</v>
      </c>
      <c r="C165" s="429">
        <v>29730</v>
      </c>
      <c r="D165" s="430">
        <v>1.13041834559624</v>
      </c>
      <c r="E165" s="440">
        <v>1.02045719777579</v>
      </c>
    </row>
    <row r="166" ht="23" customHeight="true" spans="1:5">
      <c r="A166" s="428" t="s">
        <v>385</v>
      </c>
      <c r="B166" s="429">
        <v>884927.350236</v>
      </c>
      <c r="C166" s="429">
        <v>973488</v>
      </c>
      <c r="D166" s="430">
        <v>1.10007674611976</v>
      </c>
      <c r="E166" s="440">
        <v>1.07408224691729</v>
      </c>
    </row>
    <row r="167" ht="23" customHeight="true" spans="1:5">
      <c r="A167" s="428" t="s">
        <v>386</v>
      </c>
      <c r="B167" s="429">
        <v>139210.292752</v>
      </c>
      <c r="C167" s="429">
        <v>157183</v>
      </c>
      <c r="D167" s="430">
        <v>1.12910472992121</v>
      </c>
      <c r="E167" s="440">
        <v>0.985498068917089</v>
      </c>
    </row>
    <row r="168" s="410" customFormat="true" ht="23" customHeight="true" spans="1:5">
      <c r="A168" s="443" t="s">
        <v>387</v>
      </c>
      <c r="B168" s="426">
        <v>3313999.959617</v>
      </c>
      <c r="C168" s="426">
        <v>3407576</v>
      </c>
      <c r="D168" s="427">
        <v>1.02823658464794</v>
      </c>
      <c r="E168" s="439">
        <v>1.00251985062714</v>
      </c>
    </row>
    <row r="169" ht="23" customHeight="true" spans="1:5">
      <c r="A169" s="428" t="s">
        <v>388</v>
      </c>
      <c r="B169" s="429">
        <v>24894.124524</v>
      </c>
      <c r="C169" s="429">
        <v>23328</v>
      </c>
      <c r="D169" s="430">
        <v>0.937088588012399</v>
      </c>
      <c r="E169" s="440">
        <v>0.87002573378585</v>
      </c>
    </row>
    <row r="170" ht="23" customHeight="true" spans="1:5">
      <c r="A170" s="432" t="s">
        <v>288</v>
      </c>
      <c r="B170" s="433">
        <v>9648.949965</v>
      </c>
      <c r="C170" s="433">
        <v>11403</v>
      </c>
      <c r="D170" s="434">
        <v>1.18178662355619</v>
      </c>
      <c r="E170" s="441">
        <v>0.896885323265691</v>
      </c>
    </row>
    <row r="171" ht="23" customHeight="true" spans="1:5">
      <c r="A171" s="431" t="s">
        <v>289</v>
      </c>
      <c r="B171" s="429">
        <v>9623.339059</v>
      </c>
      <c r="C171" s="429">
        <v>9805</v>
      </c>
      <c r="D171" s="430">
        <v>1.01887712153612</v>
      </c>
      <c r="E171" s="440">
        <v>0.914474911397127</v>
      </c>
    </row>
    <row r="172" ht="23" customHeight="true" spans="1:5">
      <c r="A172" s="431" t="s">
        <v>389</v>
      </c>
      <c r="B172" s="429">
        <v>5621.8355</v>
      </c>
      <c r="C172" s="429">
        <v>2120</v>
      </c>
      <c r="D172" s="430">
        <v>0.377101037552593</v>
      </c>
      <c r="E172" s="440">
        <v>0.627776132662126</v>
      </c>
    </row>
    <row r="173" ht="23" customHeight="true" spans="1:5">
      <c r="A173" s="428" t="s">
        <v>390</v>
      </c>
      <c r="B173" s="429">
        <v>2264662.530308</v>
      </c>
      <c r="C173" s="429">
        <v>2182650</v>
      </c>
      <c r="D173" s="430">
        <v>0.963785981703488</v>
      </c>
      <c r="E173" s="440">
        <v>1.01053383076423</v>
      </c>
    </row>
    <row r="174" ht="23" customHeight="true" spans="1:5">
      <c r="A174" s="431" t="s">
        <v>391</v>
      </c>
      <c r="B174" s="429">
        <v>8119.391594</v>
      </c>
      <c r="C174" s="429">
        <v>13427</v>
      </c>
      <c r="D174" s="430">
        <v>1.65369533474924</v>
      </c>
      <c r="E174" s="440">
        <v>1.30081379577601</v>
      </c>
    </row>
    <row r="175" ht="23" customHeight="true" spans="1:5">
      <c r="A175" s="431" t="s">
        <v>392</v>
      </c>
      <c r="B175" s="429">
        <v>97211.5572</v>
      </c>
      <c r="C175" s="429">
        <v>70629</v>
      </c>
      <c r="D175" s="430">
        <v>0.726549414846736</v>
      </c>
      <c r="E175" s="440">
        <v>1.08154171260566</v>
      </c>
    </row>
    <row r="176" ht="23" customHeight="true" spans="1:5">
      <c r="A176" s="431" t="s">
        <v>393</v>
      </c>
      <c r="B176" s="429">
        <v>8104.73</v>
      </c>
      <c r="C176" s="429">
        <v>8105</v>
      </c>
      <c r="D176" s="430">
        <v>1.00003331387967</v>
      </c>
      <c r="E176" s="440">
        <v>1.41522612187882</v>
      </c>
    </row>
    <row r="177" ht="23" customHeight="true" spans="1:5">
      <c r="A177" s="431" t="s">
        <v>394</v>
      </c>
      <c r="B177" s="429">
        <v>30501.600548</v>
      </c>
      <c r="C177" s="429">
        <v>37385</v>
      </c>
      <c r="D177" s="430">
        <v>1.22567338527589</v>
      </c>
      <c r="E177" s="440">
        <v>0.949701511494983</v>
      </c>
    </row>
    <row r="178" ht="23" customHeight="true" spans="1:5">
      <c r="A178" s="431" t="s">
        <v>395</v>
      </c>
      <c r="B178" s="429">
        <v>2006348.099668</v>
      </c>
      <c r="C178" s="429">
        <v>1917659</v>
      </c>
      <c r="D178" s="430">
        <v>0.955795756637308</v>
      </c>
      <c r="E178" s="440">
        <v>1.00488698775319</v>
      </c>
    </row>
    <row r="179" ht="23" customHeight="true" spans="1:5">
      <c r="A179" s="431" t="s">
        <v>396</v>
      </c>
      <c r="B179" s="429">
        <v>114377.151298</v>
      </c>
      <c r="C179" s="429">
        <v>135445</v>
      </c>
      <c r="D179" s="430">
        <v>1.18419630549383</v>
      </c>
      <c r="E179" s="440">
        <v>1.03514027834035</v>
      </c>
    </row>
    <row r="180" ht="23" customHeight="true" spans="1:5">
      <c r="A180" s="428" t="s">
        <v>397</v>
      </c>
      <c r="B180" s="429">
        <v>955310.747956</v>
      </c>
      <c r="C180" s="429">
        <v>1142672</v>
      </c>
      <c r="D180" s="430">
        <v>1.19612597518125</v>
      </c>
      <c r="E180" s="440">
        <v>1.01643214413107</v>
      </c>
    </row>
    <row r="181" ht="23" customHeight="true" spans="1:5">
      <c r="A181" s="431" t="s">
        <v>398</v>
      </c>
      <c r="B181" s="429">
        <v>50444.994</v>
      </c>
      <c r="C181" s="429">
        <v>52922</v>
      </c>
      <c r="D181" s="430">
        <v>1.04910310822913</v>
      </c>
      <c r="E181" s="440">
        <v>0.433392569056023</v>
      </c>
    </row>
    <row r="182" ht="23" customHeight="true" spans="1:5">
      <c r="A182" s="431" t="s">
        <v>399</v>
      </c>
      <c r="B182" s="429">
        <v>246576.72007</v>
      </c>
      <c r="C182" s="429">
        <v>275670</v>
      </c>
      <c r="D182" s="430">
        <v>1.11798875385211</v>
      </c>
      <c r="E182" s="440">
        <v>1.09054873586227</v>
      </c>
    </row>
    <row r="183" ht="23" customHeight="true" spans="1:5">
      <c r="A183" s="431" t="s">
        <v>400</v>
      </c>
      <c r="B183" s="429">
        <v>635355.393886</v>
      </c>
      <c r="C183" s="429">
        <v>791146</v>
      </c>
      <c r="D183" s="430">
        <v>1.24520230348741</v>
      </c>
      <c r="E183" s="440">
        <v>1.07537080533264</v>
      </c>
    </row>
    <row r="184" ht="23" customHeight="true" spans="1:5">
      <c r="A184" s="431" t="s">
        <v>401</v>
      </c>
      <c r="B184" s="429">
        <v>22933.64</v>
      </c>
      <c r="C184" s="429">
        <v>22934</v>
      </c>
      <c r="D184" s="430">
        <v>1.00001569746451</v>
      </c>
      <c r="E184" s="440">
        <v>1.68496069355668</v>
      </c>
    </row>
    <row r="185" ht="23" customHeight="true" spans="1:5">
      <c r="A185" s="428" t="s">
        <v>402</v>
      </c>
      <c r="B185" s="429">
        <v>536.32</v>
      </c>
      <c r="C185" s="429">
        <v>585</v>
      </c>
      <c r="D185" s="430">
        <v>1.09076670644391</v>
      </c>
      <c r="E185" s="440">
        <v>1.31460674157303</v>
      </c>
    </row>
    <row r="186" ht="23" customHeight="true" spans="1:5">
      <c r="A186" s="431" t="s">
        <v>403</v>
      </c>
      <c r="B186" s="429">
        <v>536.32</v>
      </c>
      <c r="C186" s="429">
        <v>585</v>
      </c>
      <c r="D186" s="430">
        <v>1.09076670644391</v>
      </c>
      <c r="E186" s="440"/>
    </row>
    <row r="187" ht="23" customHeight="true" spans="1:5">
      <c r="A187" s="428" t="s">
        <v>404</v>
      </c>
      <c r="B187" s="429">
        <v>2977.27985</v>
      </c>
      <c r="C187" s="429">
        <v>3502</v>
      </c>
      <c r="D187" s="430">
        <v>1.1762414608086</v>
      </c>
      <c r="E187" s="440">
        <v>1.08387496131229</v>
      </c>
    </row>
    <row r="188" ht="23" customHeight="true" spans="1:5">
      <c r="A188" s="431" t="s">
        <v>405</v>
      </c>
      <c r="B188" s="429">
        <v>2977.27985</v>
      </c>
      <c r="C188" s="429">
        <v>3323</v>
      </c>
      <c r="D188" s="430">
        <v>1.11611946723785</v>
      </c>
      <c r="E188" s="440">
        <v>1.05861739407455</v>
      </c>
    </row>
    <row r="189" ht="23" customHeight="true" spans="1:5">
      <c r="A189" s="431" t="s">
        <v>406</v>
      </c>
      <c r="B189" s="429"/>
      <c r="C189" s="429">
        <v>179</v>
      </c>
      <c r="D189" s="430"/>
      <c r="E189" s="440"/>
    </row>
    <row r="190" ht="23" customHeight="true" spans="1:5">
      <c r="A190" s="428" t="s">
        <v>407</v>
      </c>
      <c r="B190" s="429">
        <v>58320.780911</v>
      </c>
      <c r="C190" s="429">
        <v>54614</v>
      </c>
      <c r="D190" s="430">
        <v>0.936441507587892</v>
      </c>
      <c r="E190" s="440">
        <v>0.738246505717916</v>
      </c>
    </row>
    <row r="191" ht="23" customHeight="true" spans="1:5">
      <c r="A191" s="431" t="s">
        <v>408</v>
      </c>
      <c r="B191" s="429">
        <v>37145.869773</v>
      </c>
      <c r="C191" s="429">
        <v>29156</v>
      </c>
      <c r="D191" s="430">
        <v>0.784905567649205</v>
      </c>
      <c r="E191" s="440">
        <v>0.646546180286063</v>
      </c>
    </row>
    <row r="192" ht="23" customHeight="true" spans="1:5">
      <c r="A192" s="431" t="s">
        <v>409</v>
      </c>
      <c r="B192" s="429">
        <v>20724.256138</v>
      </c>
      <c r="C192" s="429">
        <v>25008</v>
      </c>
      <c r="D192" s="430">
        <v>1.20670193581256</v>
      </c>
      <c r="E192" s="440">
        <v>0.980129335684891</v>
      </c>
    </row>
    <row r="193" ht="23" customHeight="true" spans="1:5">
      <c r="A193" s="431" t="s">
        <v>410</v>
      </c>
      <c r="B193" s="429">
        <v>450.655</v>
      </c>
      <c r="C193" s="429">
        <v>450</v>
      </c>
      <c r="D193" s="430">
        <v>0.998546560007101</v>
      </c>
      <c r="E193" s="440">
        <v>0.137698898408813</v>
      </c>
    </row>
    <row r="194" ht="23" customHeight="true" spans="1:5">
      <c r="A194" s="428" t="s">
        <v>411</v>
      </c>
      <c r="B194" s="429">
        <v>7298.176068</v>
      </c>
      <c r="C194" s="429">
        <v>225</v>
      </c>
      <c r="D194" s="430">
        <v>0.0308296207029792</v>
      </c>
      <c r="E194" s="440">
        <v>0.026318867703825</v>
      </c>
    </row>
    <row r="195" ht="23" customHeight="true" spans="1:5">
      <c r="A195" s="431" t="s">
        <v>411</v>
      </c>
      <c r="B195" s="429">
        <v>7298.176068</v>
      </c>
      <c r="C195" s="429">
        <v>225</v>
      </c>
      <c r="D195" s="430">
        <v>0.0308296207029792</v>
      </c>
      <c r="E195" s="440">
        <v>0.026318867703825</v>
      </c>
    </row>
    <row r="196" s="410" customFormat="true" ht="23" customHeight="true" spans="1:5">
      <c r="A196" s="443" t="s">
        <v>412</v>
      </c>
      <c r="B196" s="426">
        <v>1108598.791009</v>
      </c>
      <c r="C196" s="426">
        <v>640188</v>
      </c>
      <c r="D196" s="427">
        <v>0.577474921668756</v>
      </c>
      <c r="E196" s="439">
        <v>0.627336386780416</v>
      </c>
    </row>
    <row r="197" ht="23" customHeight="true" spans="1:5">
      <c r="A197" s="428" t="s">
        <v>413</v>
      </c>
      <c r="B197" s="429">
        <v>15567.30717</v>
      </c>
      <c r="C197" s="429">
        <v>16641</v>
      </c>
      <c r="D197" s="430">
        <v>1.06897100560006</v>
      </c>
      <c r="E197" s="440">
        <v>1.00246987951807</v>
      </c>
    </row>
    <row r="198" ht="23" customHeight="true" spans="1:5">
      <c r="A198" s="432" t="s">
        <v>288</v>
      </c>
      <c r="B198" s="433">
        <v>6756.9828</v>
      </c>
      <c r="C198" s="433">
        <v>7832</v>
      </c>
      <c r="D198" s="434">
        <v>1.15909722309786</v>
      </c>
      <c r="E198" s="441">
        <v>0.788244766505636</v>
      </c>
    </row>
    <row r="199" ht="23" customHeight="true" spans="1:5">
      <c r="A199" s="431" t="s">
        <v>290</v>
      </c>
      <c r="B199" s="429">
        <v>269.805</v>
      </c>
      <c r="C199" s="429">
        <v>270</v>
      </c>
      <c r="D199" s="430">
        <v>1.00072274420415</v>
      </c>
      <c r="E199" s="440">
        <v>0.924657534246575</v>
      </c>
    </row>
    <row r="200" ht="23" customHeight="true" spans="1:5">
      <c r="A200" s="431" t="s">
        <v>414</v>
      </c>
      <c r="B200" s="429">
        <v>8540.51937</v>
      </c>
      <c r="C200" s="429">
        <v>8539</v>
      </c>
      <c r="D200" s="430">
        <v>0.999822098641291</v>
      </c>
      <c r="E200" s="440">
        <v>1.67859249066247</v>
      </c>
    </row>
    <row r="201" ht="23" customHeight="true" spans="1:5">
      <c r="A201" s="428" t="s">
        <v>415</v>
      </c>
      <c r="B201" s="429">
        <v>343616.074209</v>
      </c>
      <c r="C201" s="429">
        <v>222892</v>
      </c>
      <c r="D201" s="430">
        <v>0.64866581260232</v>
      </c>
      <c r="E201" s="440">
        <v>0.98654025750997</v>
      </c>
    </row>
    <row r="202" ht="23" customHeight="true" spans="1:5">
      <c r="A202" s="431" t="s">
        <v>416</v>
      </c>
      <c r="B202" s="429">
        <v>20243.282509</v>
      </c>
      <c r="C202" s="429">
        <v>29194</v>
      </c>
      <c r="D202" s="430">
        <v>1.44215741626985</v>
      </c>
      <c r="E202" s="440">
        <v>1.87321142123837</v>
      </c>
    </row>
    <row r="203" ht="23" customHeight="true" spans="1:5">
      <c r="A203" s="431" t="s">
        <v>417</v>
      </c>
      <c r="B203" s="429">
        <v>55996.75</v>
      </c>
      <c r="C203" s="429">
        <v>45077</v>
      </c>
      <c r="D203" s="430">
        <v>0.804993146923705</v>
      </c>
      <c r="E203" s="440">
        <v>0.977173206156514</v>
      </c>
    </row>
    <row r="204" ht="23" customHeight="true" spans="1:5">
      <c r="A204" s="431" t="s">
        <v>418</v>
      </c>
      <c r="B204" s="429">
        <v>12200</v>
      </c>
      <c r="C204" s="429">
        <v>14745</v>
      </c>
      <c r="D204" s="430">
        <v>1.20860655737705</v>
      </c>
      <c r="E204" s="440">
        <v>0.773934495066135</v>
      </c>
    </row>
    <row r="205" ht="23" customHeight="true" spans="1:5">
      <c r="A205" s="431" t="s">
        <v>419</v>
      </c>
      <c r="B205" s="429">
        <v>220000</v>
      </c>
      <c r="C205" s="429">
        <v>67684</v>
      </c>
      <c r="D205" s="430">
        <v>0.307654545454545</v>
      </c>
      <c r="E205" s="440">
        <v>2.07149415437351</v>
      </c>
    </row>
    <row r="206" ht="23" customHeight="true" spans="1:5">
      <c r="A206" s="431" t="s">
        <v>420</v>
      </c>
      <c r="B206" s="429">
        <v>700</v>
      </c>
      <c r="C206" s="429">
        <v>700</v>
      </c>
      <c r="D206" s="430">
        <v>1</v>
      </c>
      <c r="E206" s="440">
        <v>0.0771775082690187</v>
      </c>
    </row>
    <row r="207" ht="23" customHeight="true" spans="1:5">
      <c r="A207" s="431" t="s">
        <v>421</v>
      </c>
      <c r="B207" s="429"/>
      <c r="C207" s="429">
        <v>19749</v>
      </c>
      <c r="D207" s="430"/>
      <c r="E207" s="440"/>
    </row>
    <row r="208" ht="23" customHeight="true" spans="1:5">
      <c r="A208" s="431" t="s">
        <v>422</v>
      </c>
      <c r="B208" s="429">
        <v>2648.2</v>
      </c>
      <c r="C208" s="429">
        <v>13862</v>
      </c>
      <c r="D208" s="430">
        <v>5.23449890491655</v>
      </c>
      <c r="E208" s="440">
        <v>36.3832020997375</v>
      </c>
    </row>
    <row r="209" ht="23" customHeight="true" spans="1:5">
      <c r="A209" s="431" t="s">
        <v>423</v>
      </c>
      <c r="B209" s="429">
        <v>31827.8417</v>
      </c>
      <c r="C209" s="429">
        <v>31881</v>
      </c>
      <c r="D209" s="430">
        <v>1.00167018236741</v>
      </c>
      <c r="E209" s="440">
        <v>0.309401112178647</v>
      </c>
    </row>
    <row r="210" ht="23" customHeight="true" spans="1:5">
      <c r="A210" s="428" t="s">
        <v>424</v>
      </c>
      <c r="B210" s="429">
        <v>55033.6521</v>
      </c>
      <c r="C210" s="429">
        <v>41150</v>
      </c>
      <c r="D210" s="430">
        <v>0.747724318299421</v>
      </c>
      <c r="E210" s="440">
        <v>1.11626519097222</v>
      </c>
    </row>
    <row r="211" ht="23" customHeight="true" spans="1:5">
      <c r="A211" s="431" t="s">
        <v>416</v>
      </c>
      <c r="B211" s="429">
        <v>28701.0221</v>
      </c>
      <c r="C211" s="429">
        <v>35248</v>
      </c>
      <c r="D211" s="430">
        <v>1.22810957314304</v>
      </c>
      <c r="E211" s="440">
        <v>0.97943759030788</v>
      </c>
    </row>
    <row r="212" ht="23" customHeight="true" spans="1:5">
      <c r="A212" s="431" t="s">
        <v>425</v>
      </c>
      <c r="B212" s="429">
        <v>24436.91</v>
      </c>
      <c r="C212" s="429">
        <v>3706</v>
      </c>
      <c r="D212" s="430">
        <v>0.151655835373621</v>
      </c>
      <c r="E212" s="440"/>
    </row>
    <row r="213" ht="23" customHeight="true" spans="1:5">
      <c r="A213" s="431" t="s">
        <v>426</v>
      </c>
      <c r="B213" s="429"/>
      <c r="C213" s="429">
        <v>300</v>
      </c>
      <c r="D213" s="430"/>
      <c r="E213" s="440"/>
    </row>
    <row r="214" ht="23" customHeight="true" spans="1:5">
      <c r="A214" s="431" t="s">
        <v>427</v>
      </c>
      <c r="B214" s="429">
        <v>1895.72</v>
      </c>
      <c r="C214" s="429">
        <v>1896</v>
      </c>
      <c r="D214" s="430">
        <v>1.0001477011373</v>
      </c>
      <c r="E214" s="440">
        <v>2.30937880633374</v>
      </c>
    </row>
    <row r="215" ht="23" customHeight="true" spans="1:5">
      <c r="A215" s="428" t="s">
        <v>428</v>
      </c>
      <c r="B215" s="429">
        <v>50150.4165</v>
      </c>
      <c r="C215" s="429">
        <v>19985</v>
      </c>
      <c r="D215" s="430">
        <v>0.398501176954333</v>
      </c>
      <c r="E215" s="440">
        <v>0.431828003457217</v>
      </c>
    </row>
    <row r="216" ht="23" customHeight="true" spans="1:5">
      <c r="A216" s="431" t="s">
        <v>416</v>
      </c>
      <c r="B216" s="429">
        <v>10447.9515</v>
      </c>
      <c r="C216" s="429">
        <v>10549</v>
      </c>
      <c r="D216" s="430">
        <v>1.00967160883165</v>
      </c>
      <c r="E216" s="440">
        <v>0.963115128275358</v>
      </c>
    </row>
    <row r="217" ht="23" customHeight="true" spans="1:5">
      <c r="A217" s="431" t="s">
        <v>429</v>
      </c>
      <c r="B217" s="429">
        <v>39702.465</v>
      </c>
      <c r="C217" s="429">
        <v>9436</v>
      </c>
      <c r="D217" s="430">
        <v>0.237667862688123</v>
      </c>
      <c r="E217" s="440">
        <v>0.615645592744829</v>
      </c>
    </row>
    <row r="218" ht="23" customHeight="true" spans="1:5">
      <c r="A218" s="428" t="s">
        <v>430</v>
      </c>
      <c r="B218" s="429">
        <v>49562.114438</v>
      </c>
      <c r="C218" s="429">
        <v>44620</v>
      </c>
      <c r="D218" s="430">
        <v>0.900284431081278</v>
      </c>
      <c r="E218" s="440">
        <v>1.08020432372237</v>
      </c>
    </row>
    <row r="219" ht="23" customHeight="true" spans="1:5">
      <c r="A219" s="431" t="s">
        <v>431</v>
      </c>
      <c r="B219" s="429">
        <v>15193.028778</v>
      </c>
      <c r="C219" s="429">
        <v>10251</v>
      </c>
      <c r="D219" s="430">
        <v>0.674717342393492</v>
      </c>
      <c r="E219" s="440">
        <v>2.60574478901881</v>
      </c>
    </row>
    <row r="220" ht="23" customHeight="true" spans="1:5">
      <c r="A220" s="431" t="s">
        <v>432</v>
      </c>
      <c r="B220" s="429">
        <v>34369.08566</v>
      </c>
      <c r="C220" s="429">
        <v>34369</v>
      </c>
      <c r="D220" s="430">
        <v>0.999997507643909</v>
      </c>
      <c r="E220" s="440">
        <v>0.919621116849062</v>
      </c>
    </row>
    <row r="221" ht="23" customHeight="true" spans="1:5">
      <c r="A221" s="428" t="s">
        <v>433</v>
      </c>
      <c r="B221" s="429">
        <v>14006.721501</v>
      </c>
      <c r="C221" s="429">
        <v>14772</v>
      </c>
      <c r="D221" s="430">
        <v>1.05463651854186</v>
      </c>
      <c r="E221" s="440">
        <v>0.59648697758934</v>
      </c>
    </row>
    <row r="222" ht="23" customHeight="true" spans="1:5">
      <c r="A222" s="431" t="s">
        <v>434</v>
      </c>
      <c r="B222" s="429">
        <v>5350.428681</v>
      </c>
      <c r="C222" s="429">
        <v>5809</v>
      </c>
      <c r="D222" s="430">
        <v>1.08570739773216</v>
      </c>
      <c r="E222" s="440">
        <v>0.349497623488358</v>
      </c>
    </row>
    <row r="223" ht="23" customHeight="true" spans="1:5">
      <c r="A223" s="431" t="s">
        <v>435</v>
      </c>
      <c r="B223" s="429">
        <v>3629.05392</v>
      </c>
      <c r="C223" s="429">
        <v>3580</v>
      </c>
      <c r="D223" s="430">
        <v>0.986483000506093</v>
      </c>
      <c r="E223" s="440">
        <v>0.972297664312873</v>
      </c>
    </row>
    <row r="224" ht="23" customHeight="true" spans="1:5">
      <c r="A224" s="431" t="s">
        <v>436</v>
      </c>
      <c r="B224" s="429">
        <v>5027.2389</v>
      </c>
      <c r="C224" s="429">
        <v>5383</v>
      </c>
      <c r="D224" s="430">
        <v>1.07076669859473</v>
      </c>
      <c r="E224" s="440">
        <v>1.20640968175706</v>
      </c>
    </row>
    <row r="225" ht="23" customHeight="true" spans="1:5">
      <c r="A225" s="428" t="s">
        <v>437</v>
      </c>
      <c r="B225" s="429">
        <v>18739.602513</v>
      </c>
      <c r="C225" s="429">
        <v>19447</v>
      </c>
      <c r="D225" s="430">
        <v>1.03774879891445</v>
      </c>
      <c r="E225" s="440">
        <v>0.916489938262878</v>
      </c>
    </row>
    <row r="226" ht="23" customHeight="true" spans="1:5">
      <c r="A226" s="432" t="s">
        <v>416</v>
      </c>
      <c r="B226" s="433">
        <v>3981.4119</v>
      </c>
      <c r="C226" s="433">
        <v>4770</v>
      </c>
      <c r="D226" s="434">
        <v>1.198067449389</v>
      </c>
      <c r="E226" s="441">
        <v>0.94849870749652</v>
      </c>
    </row>
    <row r="227" ht="23" customHeight="true" spans="1:5">
      <c r="A227" s="431" t="s">
        <v>438</v>
      </c>
      <c r="B227" s="429">
        <v>413</v>
      </c>
      <c r="C227" s="429">
        <v>647</v>
      </c>
      <c r="D227" s="430">
        <v>1.56658595641646</v>
      </c>
      <c r="E227" s="440">
        <v>0.340526315789474</v>
      </c>
    </row>
    <row r="228" ht="23" customHeight="true" spans="1:5">
      <c r="A228" s="431" t="s">
        <v>439</v>
      </c>
      <c r="B228" s="429">
        <v>1803.23</v>
      </c>
      <c r="C228" s="429">
        <v>1755</v>
      </c>
      <c r="D228" s="430">
        <v>0.973253550573138</v>
      </c>
      <c r="E228" s="440">
        <v>1.01152737752161</v>
      </c>
    </row>
    <row r="229" ht="23" customHeight="true" spans="1:5">
      <c r="A229" s="431" t="s">
        <v>440</v>
      </c>
      <c r="B229" s="429"/>
      <c r="C229" s="429">
        <v>200</v>
      </c>
      <c r="D229" s="430"/>
      <c r="E229" s="440"/>
    </row>
    <row r="230" ht="23" customHeight="true" spans="1:5">
      <c r="A230" s="431" t="s">
        <v>441</v>
      </c>
      <c r="B230" s="429">
        <v>9122.957554</v>
      </c>
      <c r="C230" s="429">
        <v>9123</v>
      </c>
      <c r="D230" s="430">
        <v>1.00000465265784</v>
      </c>
      <c r="E230" s="440">
        <v>1.00429326287979</v>
      </c>
    </row>
    <row r="231" ht="23" customHeight="true" spans="1:5">
      <c r="A231" s="431" t="s">
        <v>442</v>
      </c>
      <c r="B231" s="429">
        <v>3419.003059</v>
      </c>
      <c r="C231" s="429">
        <v>2952</v>
      </c>
      <c r="D231" s="430">
        <v>0.863409581406871</v>
      </c>
      <c r="E231" s="440">
        <v>0.8504753673293</v>
      </c>
    </row>
    <row r="232" ht="23" customHeight="true" spans="1:5">
      <c r="A232" s="428" t="s">
        <v>443</v>
      </c>
      <c r="B232" s="429">
        <v>107270</v>
      </c>
      <c r="C232" s="429">
        <v>25058</v>
      </c>
      <c r="D232" s="430">
        <v>0.233597464342314</v>
      </c>
      <c r="E232" s="440">
        <v>4.2695518827739</v>
      </c>
    </row>
    <row r="233" ht="23" customHeight="true" spans="1:5">
      <c r="A233" s="431" t="s">
        <v>444</v>
      </c>
      <c r="B233" s="429"/>
      <c r="C233" s="429">
        <v>218</v>
      </c>
      <c r="D233" s="430"/>
      <c r="E233" s="440"/>
    </row>
    <row r="234" ht="23" customHeight="true" spans="1:5">
      <c r="A234" s="431" t="s">
        <v>445</v>
      </c>
      <c r="B234" s="429">
        <v>100000</v>
      </c>
      <c r="C234" s="429">
        <v>20000</v>
      </c>
      <c r="D234" s="430">
        <v>0.2</v>
      </c>
      <c r="E234" s="440"/>
    </row>
    <row r="235" ht="23" customHeight="true" spans="1:5">
      <c r="A235" s="431" t="s">
        <v>446</v>
      </c>
      <c r="B235" s="429">
        <v>7270</v>
      </c>
      <c r="C235" s="429">
        <v>4840</v>
      </c>
      <c r="D235" s="430">
        <v>0.665749656121045</v>
      </c>
      <c r="E235" s="440"/>
    </row>
    <row r="236" ht="23" customHeight="true" spans="1:5">
      <c r="A236" s="428" t="s">
        <v>447</v>
      </c>
      <c r="B236" s="429">
        <v>136925.9</v>
      </c>
      <c r="C236" s="429">
        <v>110040</v>
      </c>
      <c r="D236" s="430">
        <v>0.803646351785893</v>
      </c>
      <c r="E236" s="440">
        <v>0.577395319550845</v>
      </c>
    </row>
    <row r="237" ht="23" customHeight="true" spans="1:5">
      <c r="A237" s="431" t="s">
        <v>448</v>
      </c>
      <c r="B237" s="429"/>
      <c r="C237" s="429">
        <v>583</v>
      </c>
      <c r="D237" s="430"/>
      <c r="E237" s="440"/>
    </row>
    <row r="238" ht="23" customHeight="true" spans="1:5">
      <c r="A238" s="431" t="s">
        <v>449</v>
      </c>
      <c r="B238" s="429">
        <v>130000</v>
      </c>
      <c r="C238" s="429">
        <v>104326</v>
      </c>
      <c r="D238" s="430">
        <v>0.802507692307692</v>
      </c>
      <c r="E238" s="440">
        <v>0.548754957551785</v>
      </c>
    </row>
    <row r="239" ht="23" customHeight="true" spans="1:5">
      <c r="A239" s="431" t="s">
        <v>450</v>
      </c>
      <c r="B239" s="429">
        <v>6925.9</v>
      </c>
      <c r="C239" s="429">
        <v>5131</v>
      </c>
      <c r="D239" s="430">
        <v>0.740842345399154</v>
      </c>
      <c r="E239" s="440">
        <v>197.346153846154</v>
      </c>
    </row>
    <row r="240" ht="23" customHeight="true" spans="1:5">
      <c r="A240" s="428" t="s">
        <v>451</v>
      </c>
      <c r="B240" s="429">
        <v>317727.002578</v>
      </c>
      <c r="C240" s="429">
        <v>125583</v>
      </c>
      <c r="D240" s="430">
        <v>0.395254413320348</v>
      </c>
      <c r="E240" s="440">
        <v>0.305503455624238</v>
      </c>
    </row>
    <row r="241" ht="23" customHeight="true" spans="1:5">
      <c r="A241" s="431" t="s">
        <v>452</v>
      </c>
      <c r="B241" s="429">
        <v>9400</v>
      </c>
      <c r="C241" s="429">
        <v>6720</v>
      </c>
      <c r="D241" s="430">
        <v>0.714893617021277</v>
      </c>
      <c r="E241" s="440">
        <v>1.61151079136691</v>
      </c>
    </row>
    <row r="242" ht="23" customHeight="true" spans="1:5">
      <c r="A242" s="431" t="s">
        <v>451</v>
      </c>
      <c r="B242" s="429">
        <v>308327.002578</v>
      </c>
      <c r="C242" s="429">
        <v>118863</v>
      </c>
      <c r="D242" s="430">
        <v>0.385509536972618</v>
      </c>
      <c r="E242" s="440">
        <v>0.29211917453717</v>
      </c>
    </row>
    <row r="243" s="410" customFormat="true" ht="23" customHeight="true" spans="1:5">
      <c r="A243" s="443" t="s">
        <v>453</v>
      </c>
      <c r="B243" s="426">
        <v>376192.420415</v>
      </c>
      <c r="C243" s="426">
        <v>378101</v>
      </c>
      <c r="D243" s="427">
        <v>1.00507341318279</v>
      </c>
      <c r="E243" s="439">
        <v>0.522451105835795</v>
      </c>
    </row>
    <row r="244" ht="23" customHeight="true" spans="1:5">
      <c r="A244" s="428" t="s">
        <v>454</v>
      </c>
      <c r="B244" s="429">
        <v>157691.726113</v>
      </c>
      <c r="C244" s="429">
        <v>141952</v>
      </c>
      <c r="D244" s="430">
        <v>0.900186734580347</v>
      </c>
      <c r="E244" s="440">
        <v>0.787882488108387</v>
      </c>
    </row>
    <row r="245" ht="23" customHeight="true" spans="1:5">
      <c r="A245" s="431" t="s">
        <v>288</v>
      </c>
      <c r="B245" s="429">
        <v>13590.094209</v>
      </c>
      <c r="C245" s="429">
        <v>15288</v>
      </c>
      <c r="D245" s="430">
        <v>1.12493701404039</v>
      </c>
      <c r="E245" s="440">
        <v>0.761961722488038</v>
      </c>
    </row>
    <row r="246" ht="23" customHeight="true" spans="1:5">
      <c r="A246" s="431" t="s">
        <v>289</v>
      </c>
      <c r="B246" s="429">
        <v>267.52</v>
      </c>
      <c r="C246" s="429">
        <v>377</v>
      </c>
      <c r="D246" s="430">
        <v>1.40924043062201</v>
      </c>
      <c r="E246" s="440">
        <v>1.43346007604563</v>
      </c>
    </row>
    <row r="247" ht="23" customHeight="true" spans="1:5">
      <c r="A247" s="431" t="s">
        <v>290</v>
      </c>
      <c r="B247" s="429">
        <v>753.1422</v>
      </c>
      <c r="C247" s="429">
        <v>753</v>
      </c>
      <c r="D247" s="430">
        <v>0.999811191034044</v>
      </c>
      <c r="E247" s="440">
        <v>0.821155943293348</v>
      </c>
    </row>
    <row r="248" ht="23" customHeight="true" spans="1:5">
      <c r="A248" s="431" t="s">
        <v>455</v>
      </c>
      <c r="B248" s="429">
        <v>15854.193786</v>
      </c>
      <c r="C248" s="429">
        <v>17158</v>
      </c>
      <c r="D248" s="430">
        <v>1.08223730778107</v>
      </c>
      <c r="E248" s="440">
        <v>0.972730880435399</v>
      </c>
    </row>
    <row r="249" ht="23" customHeight="true" spans="1:5">
      <c r="A249" s="431" t="s">
        <v>456</v>
      </c>
      <c r="B249" s="429">
        <v>4088.665846</v>
      </c>
      <c r="C249" s="429">
        <v>4494</v>
      </c>
      <c r="D249" s="430">
        <v>1.09913604321482</v>
      </c>
      <c r="E249" s="440">
        <v>0.974203338391502</v>
      </c>
    </row>
    <row r="250" ht="23" customHeight="true" spans="1:5">
      <c r="A250" s="431" t="s">
        <v>457</v>
      </c>
      <c r="B250" s="429">
        <v>1423.04</v>
      </c>
      <c r="C250" s="429">
        <v>1548</v>
      </c>
      <c r="D250" s="430">
        <v>1.08781200809535</v>
      </c>
      <c r="E250" s="440">
        <v>1.03337783711615</v>
      </c>
    </row>
    <row r="251" ht="23" customHeight="true" spans="1:5">
      <c r="A251" s="431" t="s">
        <v>458</v>
      </c>
      <c r="B251" s="429">
        <v>18737.03</v>
      </c>
      <c r="C251" s="429">
        <v>13686</v>
      </c>
      <c r="D251" s="430">
        <v>0.730425259499505</v>
      </c>
      <c r="E251" s="440">
        <v>1.14969758064516</v>
      </c>
    </row>
    <row r="252" ht="23" customHeight="true" spans="1:5">
      <c r="A252" s="431" t="s">
        <v>459</v>
      </c>
      <c r="B252" s="429"/>
      <c r="C252" s="429">
        <v>-10</v>
      </c>
      <c r="D252" s="430"/>
      <c r="E252" s="440"/>
    </row>
    <row r="253" ht="23" customHeight="true" spans="1:5">
      <c r="A253" s="431" t="s">
        <v>460</v>
      </c>
      <c r="B253" s="429">
        <v>1412.761504</v>
      </c>
      <c r="C253" s="429">
        <v>1776</v>
      </c>
      <c r="D253" s="430">
        <v>1.25711239651672</v>
      </c>
      <c r="E253" s="440">
        <v>1.07766990291262</v>
      </c>
    </row>
    <row r="254" ht="23" customHeight="true" spans="1:5">
      <c r="A254" s="432" t="s">
        <v>461</v>
      </c>
      <c r="B254" s="433">
        <v>3543.02</v>
      </c>
      <c r="C254" s="433">
        <v>3139</v>
      </c>
      <c r="D254" s="434">
        <v>0.885967338598145</v>
      </c>
      <c r="E254" s="441">
        <v>1.20684352172241</v>
      </c>
    </row>
    <row r="255" ht="23" customHeight="true" spans="1:5">
      <c r="A255" s="431" t="s">
        <v>462</v>
      </c>
      <c r="B255" s="429">
        <v>2914.980377</v>
      </c>
      <c r="C255" s="429">
        <v>955</v>
      </c>
      <c r="D255" s="430">
        <v>0.327617985882586</v>
      </c>
      <c r="E255" s="440">
        <v>1.02467811158798</v>
      </c>
    </row>
    <row r="256" ht="23" customHeight="true" spans="1:5">
      <c r="A256" s="431" t="s">
        <v>463</v>
      </c>
      <c r="B256" s="429">
        <v>326</v>
      </c>
      <c r="C256" s="429">
        <v>326</v>
      </c>
      <c r="D256" s="430">
        <v>1</v>
      </c>
      <c r="E256" s="440">
        <v>1.1280276816609</v>
      </c>
    </row>
    <row r="257" ht="23" customHeight="true" spans="1:5">
      <c r="A257" s="431" t="s">
        <v>464</v>
      </c>
      <c r="B257" s="429">
        <v>429.821</v>
      </c>
      <c r="C257" s="429">
        <v>1101</v>
      </c>
      <c r="D257" s="430">
        <v>2.56153142819918</v>
      </c>
      <c r="E257" s="440">
        <v>0.193735702973781</v>
      </c>
    </row>
    <row r="258" ht="23" customHeight="true" spans="1:5">
      <c r="A258" s="431" t="s">
        <v>465</v>
      </c>
      <c r="B258" s="429">
        <v>94351.457191</v>
      </c>
      <c r="C258" s="429">
        <v>81361</v>
      </c>
      <c r="D258" s="430">
        <v>0.86231842540913</v>
      </c>
      <c r="E258" s="440">
        <v>0.734988301399315</v>
      </c>
    </row>
    <row r="259" ht="23" customHeight="true" spans="1:5">
      <c r="A259" s="428" t="s">
        <v>466</v>
      </c>
      <c r="B259" s="429">
        <v>19873.07288</v>
      </c>
      <c r="C259" s="429">
        <v>24467</v>
      </c>
      <c r="D259" s="430">
        <v>1.23116340123843</v>
      </c>
      <c r="E259" s="440">
        <v>1.23833383945744</v>
      </c>
    </row>
    <row r="260" ht="23" customHeight="true" spans="1:5">
      <c r="A260" s="431" t="s">
        <v>288</v>
      </c>
      <c r="B260" s="429">
        <v>1459.245672</v>
      </c>
      <c r="C260" s="429">
        <v>1917</v>
      </c>
      <c r="D260" s="430">
        <v>1.31369243492264</v>
      </c>
      <c r="E260" s="440">
        <v>1.47009202453988</v>
      </c>
    </row>
    <row r="261" ht="23" customHeight="true" spans="1:5">
      <c r="A261" s="431" t="s">
        <v>467</v>
      </c>
      <c r="B261" s="429">
        <v>7600.49201</v>
      </c>
      <c r="C261" s="429">
        <v>9882</v>
      </c>
      <c r="D261" s="430">
        <v>1.3001789867022</v>
      </c>
      <c r="E261" s="440">
        <v>0.894217717853588</v>
      </c>
    </row>
    <row r="262" ht="23" customHeight="true" spans="1:5">
      <c r="A262" s="431" t="s">
        <v>468</v>
      </c>
      <c r="B262" s="429">
        <v>10693.437198</v>
      </c>
      <c r="C262" s="429">
        <v>11848</v>
      </c>
      <c r="D262" s="430">
        <v>1.10796928813646</v>
      </c>
      <c r="E262" s="440">
        <v>1.64967975494291</v>
      </c>
    </row>
    <row r="263" ht="23" customHeight="true" spans="1:5">
      <c r="A263" s="431" t="s">
        <v>469</v>
      </c>
      <c r="B263" s="429">
        <v>119.898</v>
      </c>
      <c r="C263" s="429">
        <v>820</v>
      </c>
      <c r="D263" s="430">
        <v>6.83914660795009</v>
      </c>
      <c r="E263" s="440">
        <v>4.20512820512821</v>
      </c>
    </row>
    <row r="264" ht="23" customHeight="true" spans="1:5">
      <c r="A264" s="428" t="s">
        <v>470</v>
      </c>
      <c r="B264" s="429">
        <v>69927.182284</v>
      </c>
      <c r="C264" s="429">
        <v>81698</v>
      </c>
      <c r="D264" s="430">
        <v>1.16832964423183</v>
      </c>
      <c r="E264" s="440">
        <v>0.888205172807428</v>
      </c>
    </row>
    <row r="265" ht="23" customHeight="true" spans="1:5">
      <c r="A265" s="431" t="s">
        <v>288</v>
      </c>
      <c r="B265" s="429">
        <v>2645.467756</v>
      </c>
      <c r="C265" s="429">
        <v>2740</v>
      </c>
      <c r="D265" s="430">
        <v>1.03573365949579</v>
      </c>
      <c r="E265" s="440">
        <v>0.944501895897966</v>
      </c>
    </row>
    <row r="266" ht="23" customHeight="true" spans="1:5">
      <c r="A266" s="431" t="s">
        <v>290</v>
      </c>
      <c r="B266" s="429"/>
      <c r="C266" s="429">
        <v>-30</v>
      </c>
      <c r="D266" s="430"/>
      <c r="E266" s="440"/>
    </row>
    <row r="267" ht="23" customHeight="true" spans="1:5">
      <c r="A267" s="431" t="s">
        <v>471</v>
      </c>
      <c r="B267" s="429">
        <v>1539.149725</v>
      </c>
      <c r="C267" s="429">
        <v>2254</v>
      </c>
      <c r="D267" s="430">
        <v>1.46444492266664</v>
      </c>
      <c r="E267" s="440">
        <v>1.2425578831312</v>
      </c>
    </row>
    <row r="268" ht="23" customHeight="true" spans="1:5">
      <c r="A268" s="431" t="s">
        <v>472</v>
      </c>
      <c r="B268" s="429"/>
      <c r="C268" s="429">
        <v>60</v>
      </c>
      <c r="D268" s="430"/>
      <c r="E268" s="440"/>
    </row>
    <row r="269" ht="23" customHeight="true" spans="1:5">
      <c r="A269" s="431" t="s">
        <v>473</v>
      </c>
      <c r="B269" s="429">
        <v>56964.942971</v>
      </c>
      <c r="C269" s="429">
        <v>67360</v>
      </c>
      <c r="D269" s="430">
        <v>1.18248165427449</v>
      </c>
      <c r="E269" s="440">
        <v>1.19955835737436</v>
      </c>
    </row>
    <row r="270" ht="23" customHeight="true" spans="1:5">
      <c r="A270" s="431" t="s">
        <v>474</v>
      </c>
      <c r="B270" s="429">
        <v>3909.932903</v>
      </c>
      <c r="C270" s="429">
        <v>4181</v>
      </c>
      <c r="D270" s="430">
        <v>1.06932781296375</v>
      </c>
      <c r="E270" s="440">
        <v>0.834697544420044</v>
      </c>
    </row>
    <row r="271" ht="23" customHeight="true" spans="1:5">
      <c r="A271" s="431" t="s">
        <v>475</v>
      </c>
      <c r="B271" s="429">
        <v>996.2051</v>
      </c>
      <c r="C271" s="429">
        <v>1130</v>
      </c>
      <c r="D271" s="430">
        <v>1.13430457242188</v>
      </c>
      <c r="E271" s="440">
        <v>5.62189054726368</v>
      </c>
    </row>
    <row r="272" ht="23" customHeight="true" spans="1:5">
      <c r="A272" s="431" t="s">
        <v>476</v>
      </c>
      <c r="B272" s="429">
        <v>3871.491829</v>
      </c>
      <c r="C272" s="429">
        <v>4003</v>
      </c>
      <c r="D272" s="430">
        <v>1.03396834522933</v>
      </c>
      <c r="E272" s="440">
        <v>3.46580086580087</v>
      </c>
    </row>
    <row r="273" ht="23" customHeight="true" spans="1:5">
      <c r="A273" s="428" t="s">
        <v>477</v>
      </c>
      <c r="B273" s="429">
        <v>13338.520591</v>
      </c>
      <c r="C273" s="429">
        <v>13438</v>
      </c>
      <c r="D273" s="430">
        <v>1.00745805416135</v>
      </c>
      <c r="E273" s="440">
        <v>11.3019343986543</v>
      </c>
    </row>
    <row r="274" ht="23" customHeight="true" spans="1:5">
      <c r="A274" s="431" t="s">
        <v>288</v>
      </c>
      <c r="B274" s="429">
        <v>300.1049</v>
      </c>
      <c r="C274" s="429">
        <v>400</v>
      </c>
      <c r="D274" s="430">
        <v>1.3328672740765</v>
      </c>
      <c r="E274" s="440">
        <v>1.15606936416185</v>
      </c>
    </row>
    <row r="275" ht="23" customHeight="true" spans="1:5">
      <c r="A275" s="431" t="s">
        <v>289</v>
      </c>
      <c r="B275" s="429"/>
      <c r="C275" s="429">
        <v>-12</v>
      </c>
      <c r="D275" s="430"/>
      <c r="E275" s="440"/>
    </row>
    <row r="276" ht="23" customHeight="true" spans="1:5">
      <c r="A276" s="431" t="s">
        <v>478</v>
      </c>
      <c r="B276" s="429">
        <v>50</v>
      </c>
      <c r="C276" s="429">
        <v>50</v>
      </c>
      <c r="D276" s="430">
        <v>1</v>
      </c>
      <c r="E276" s="440">
        <v>1</v>
      </c>
    </row>
    <row r="277" ht="23" customHeight="true" spans="1:5">
      <c r="A277" s="431" t="s">
        <v>479</v>
      </c>
      <c r="B277" s="429">
        <v>12988.415691</v>
      </c>
      <c r="C277" s="429">
        <v>13000</v>
      </c>
      <c r="D277" s="430">
        <v>1.00089189546097</v>
      </c>
      <c r="E277" s="440"/>
    </row>
    <row r="278" ht="23" customHeight="true" spans="1:5">
      <c r="A278" s="428" t="s">
        <v>480</v>
      </c>
      <c r="B278" s="429">
        <v>19136.683697</v>
      </c>
      <c r="C278" s="429">
        <v>25090</v>
      </c>
      <c r="D278" s="430">
        <v>1.31109446115438</v>
      </c>
      <c r="E278" s="440">
        <v>0.351257892452645</v>
      </c>
    </row>
    <row r="279" ht="23" customHeight="true" spans="1:5">
      <c r="A279" s="431" t="s">
        <v>288</v>
      </c>
      <c r="B279" s="429">
        <v>3785.0967</v>
      </c>
      <c r="C279" s="429">
        <v>4083</v>
      </c>
      <c r="D279" s="430">
        <v>1.07870427722494</v>
      </c>
      <c r="E279" s="440">
        <v>25.0490797546012</v>
      </c>
    </row>
    <row r="280" ht="23" customHeight="true" spans="1:5">
      <c r="A280" s="431" t="s">
        <v>481</v>
      </c>
      <c r="B280" s="429">
        <v>115.6342</v>
      </c>
      <c r="C280" s="429">
        <v>472</v>
      </c>
      <c r="D280" s="430">
        <v>4.08183738029061</v>
      </c>
      <c r="E280" s="440">
        <v>0.243424445590511</v>
      </c>
    </row>
    <row r="281" ht="23" customHeight="true" spans="1:5">
      <c r="A281" s="431" t="s">
        <v>482</v>
      </c>
      <c r="B281" s="429">
        <v>10403.12</v>
      </c>
      <c r="C281" s="429">
        <v>15729</v>
      </c>
      <c r="D281" s="430">
        <v>1.51195026107552</v>
      </c>
      <c r="E281" s="440"/>
    </row>
    <row r="282" ht="23" customHeight="true" spans="1:5">
      <c r="A282" s="432" t="s">
        <v>483</v>
      </c>
      <c r="B282" s="433">
        <v>418.76</v>
      </c>
      <c r="C282" s="433">
        <v>418</v>
      </c>
      <c r="D282" s="434">
        <v>0.998185117967332</v>
      </c>
      <c r="E282" s="441">
        <v>0.01045</v>
      </c>
    </row>
    <row r="283" ht="23" customHeight="true" spans="1:5">
      <c r="A283" s="431" t="s">
        <v>484</v>
      </c>
      <c r="B283" s="429">
        <v>4414.072797</v>
      </c>
      <c r="C283" s="429">
        <v>4388</v>
      </c>
      <c r="D283" s="430">
        <v>0.994093256228642</v>
      </c>
      <c r="E283" s="440">
        <v>0.149623214103045</v>
      </c>
    </row>
    <row r="284" ht="23" customHeight="true" spans="1:5">
      <c r="A284" s="428" t="s">
        <v>485</v>
      </c>
      <c r="B284" s="429">
        <v>96225.23485</v>
      </c>
      <c r="C284" s="429">
        <v>91456</v>
      </c>
      <c r="D284" s="430">
        <v>0.950436755416243</v>
      </c>
      <c r="E284" s="440">
        <v>0.254624422295228</v>
      </c>
    </row>
    <row r="285" ht="23" customHeight="true" spans="1:5">
      <c r="A285" s="431" t="s">
        <v>486</v>
      </c>
      <c r="B285" s="429">
        <v>95976.054795</v>
      </c>
      <c r="C285" s="429">
        <v>89877</v>
      </c>
      <c r="D285" s="430">
        <v>0.936452328572712</v>
      </c>
      <c r="E285" s="440">
        <v>1.13908216417627</v>
      </c>
    </row>
    <row r="286" ht="23" customHeight="true" spans="1:5">
      <c r="A286" s="431" t="s">
        <v>487</v>
      </c>
      <c r="B286" s="429"/>
      <c r="C286" s="429">
        <v>397</v>
      </c>
      <c r="D286" s="430"/>
      <c r="E286" s="440"/>
    </row>
    <row r="287" ht="23" customHeight="true" spans="1:5">
      <c r="A287" s="431" t="s">
        <v>485</v>
      </c>
      <c r="B287" s="429">
        <v>249.180055</v>
      </c>
      <c r="C287" s="429">
        <v>1182</v>
      </c>
      <c r="D287" s="430">
        <v>4.74355782608684</v>
      </c>
      <c r="E287" s="440">
        <v>0.00422963103447042</v>
      </c>
    </row>
    <row r="288" s="410" customFormat="true" ht="23" customHeight="true" spans="1:5">
      <c r="A288" s="443" t="s">
        <v>488</v>
      </c>
      <c r="B288" s="426">
        <v>1151316.157466</v>
      </c>
      <c r="C288" s="426">
        <v>1627585</v>
      </c>
      <c r="D288" s="427">
        <v>1.41367337672238</v>
      </c>
      <c r="E288" s="439">
        <v>0.887225975965745</v>
      </c>
    </row>
    <row r="289" ht="23" customHeight="true" spans="1:5">
      <c r="A289" s="428" t="s">
        <v>489</v>
      </c>
      <c r="B289" s="429">
        <v>41028.302681</v>
      </c>
      <c r="C289" s="429">
        <v>47961</v>
      </c>
      <c r="D289" s="430">
        <v>1.1689735345111</v>
      </c>
      <c r="E289" s="440">
        <v>1.0571082212916</v>
      </c>
    </row>
    <row r="290" ht="23" customHeight="true" spans="1:5">
      <c r="A290" s="431" t="s">
        <v>288</v>
      </c>
      <c r="B290" s="429">
        <v>13837.611874</v>
      </c>
      <c r="C290" s="429">
        <v>15195</v>
      </c>
      <c r="D290" s="430">
        <v>1.09809410311258</v>
      </c>
      <c r="E290" s="440">
        <v>0.985216883874732</v>
      </c>
    </row>
    <row r="291" ht="23" customHeight="true" spans="1:5">
      <c r="A291" s="431" t="s">
        <v>289</v>
      </c>
      <c r="B291" s="429">
        <v>493.49</v>
      </c>
      <c r="C291" s="429">
        <v>493</v>
      </c>
      <c r="D291" s="430">
        <v>0.999007072078462</v>
      </c>
      <c r="E291" s="440">
        <v>0.769110764430577</v>
      </c>
    </row>
    <row r="292" ht="23" customHeight="true" spans="1:5">
      <c r="A292" s="431" t="s">
        <v>490</v>
      </c>
      <c r="B292" s="429">
        <v>2056.821259</v>
      </c>
      <c r="C292" s="429">
        <v>2314</v>
      </c>
      <c r="D292" s="430">
        <v>1.12503699087836</v>
      </c>
      <c r="E292" s="440">
        <v>0.929317269076305</v>
      </c>
    </row>
    <row r="293" ht="23" customHeight="true" spans="1:5">
      <c r="A293" s="431" t="s">
        <v>491</v>
      </c>
      <c r="B293" s="429">
        <v>6558.851039</v>
      </c>
      <c r="C293" s="429">
        <v>7107</v>
      </c>
      <c r="D293" s="430">
        <v>1.08357393051628</v>
      </c>
      <c r="E293" s="440">
        <v>0.802053944250085</v>
      </c>
    </row>
    <row r="294" ht="23" customHeight="true" spans="1:5">
      <c r="A294" s="431" t="s">
        <v>492</v>
      </c>
      <c r="B294" s="429">
        <v>856.47</v>
      </c>
      <c r="C294" s="429">
        <v>1692</v>
      </c>
      <c r="D294" s="430">
        <v>1.9755508073838</v>
      </c>
      <c r="E294" s="440">
        <v>1.01621621621622</v>
      </c>
    </row>
    <row r="295" ht="23" customHeight="true" spans="1:5">
      <c r="A295" s="431" t="s">
        <v>301</v>
      </c>
      <c r="B295" s="429">
        <v>302.4399</v>
      </c>
      <c r="C295" s="429">
        <v>302</v>
      </c>
      <c r="D295" s="430">
        <v>0.998545496146507</v>
      </c>
      <c r="E295" s="440"/>
    </row>
    <row r="296" ht="23" customHeight="true" spans="1:5">
      <c r="A296" s="431" t="s">
        <v>493</v>
      </c>
      <c r="B296" s="429">
        <v>16922.618609</v>
      </c>
      <c r="C296" s="429">
        <v>20858</v>
      </c>
      <c r="D296" s="430">
        <v>1.23255156202049</v>
      </c>
      <c r="E296" s="440">
        <v>1.45585258602638</v>
      </c>
    </row>
    <row r="297" ht="23" customHeight="true" spans="1:5">
      <c r="A297" s="428" t="s">
        <v>494</v>
      </c>
      <c r="B297" s="429">
        <v>12635.1786</v>
      </c>
      <c r="C297" s="429">
        <v>12804</v>
      </c>
      <c r="D297" s="430">
        <v>1.01336121991976</v>
      </c>
      <c r="E297" s="440">
        <v>0.878068852009327</v>
      </c>
    </row>
    <row r="298" ht="23" customHeight="true" spans="1:5">
      <c r="A298" s="431" t="s">
        <v>288</v>
      </c>
      <c r="B298" s="429">
        <v>6538.8586</v>
      </c>
      <c r="C298" s="429">
        <v>6537</v>
      </c>
      <c r="D298" s="430">
        <v>0.999715760790423</v>
      </c>
      <c r="E298" s="440">
        <v>0.904399557277255</v>
      </c>
    </row>
    <row r="299" ht="23" customHeight="true" spans="1:5">
      <c r="A299" s="431" t="s">
        <v>289</v>
      </c>
      <c r="B299" s="429">
        <v>75</v>
      </c>
      <c r="C299" s="429">
        <v>75</v>
      </c>
      <c r="D299" s="430">
        <v>1</v>
      </c>
      <c r="E299" s="440">
        <v>0.451807228915663</v>
      </c>
    </row>
    <row r="300" ht="23" customHeight="true" spans="1:5">
      <c r="A300" s="431" t="s">
        <v>290</v>
      </c>
      <c r="B300" s="429">
        <v>220</v>
      </c>
      <c r="C300" s="429">
        <v>220</v>
      </c>
      <c r="D300" s="430">
        <v>1</v>
      </c>
      <c r="E300" s="440">
        <v>1</v>
      </c>
    </row>
    <row r="301" ht="23" customHeight="true" spans="1:5">
      <c r="A301" s="431" t="s">
        <v>495</v>
      </c>
      <c r="B301" s="429">
        <v>1154</v>
      </c>
      <c r="C301" s="429">
        <v>1094</v>
      </c>
      <c r="D301" s="430">
        <v>0.948006932409012</v>
      </c>
      <c r="E301" s="440">
        <v>1.07677165354331</v>
      </c>
    </row>
    <row r="302" ht="23" customHeight="true" spans="1:5">
      <c r="A302" s="431" t="s">
        <v>496</v>
      </c>
      <c r="B302" s="429">
        <v>72</v>
      </c>
      <c r="C302" s="429">
        <v>72</v>
      </c>
      <c r="D302" s="430">
        <v>1</v>
      </c>
      <c r="E302" s="440">
        <v>18</v>
      </c>
    </row>
    <row r="303" ht="23" customHeight="true" spans="1:5">
      <c r="A303" s="431" t="s">
        <v>497</v>
      </c>
      <c r="B303" s="429">
        <v>4575.32</v>
      </c>
      <c r="C303" s="429">
        <v>4806</v>
      </c>
      <c r="D303" s="430">
        <v>1.0504183313954</v>
      </c>
      <c r="E303" s="440">
        <v>0.826199071686436</v>
      </c>
    </row>
    <row r="304" ht="23" customHeight="true" spans="1:5">
      <c r="A304" s="428" t="s">
        <v>498</v>
      </c>
      <c r="B304" s="429">
        <v>879296.420941</v>
      </c>
      <c r="C304" s="429">
        <v>1265107</v>
      </c>
      <c r="D304" s="430">
        <v>1.43877192022016</v>
      </c>
      <c r="E304" s="440">
        <v>0.843685895298433</v>
      </c>
    </row>
    <row r="305" ht="23" customHeight="true" spans="1:5">
      <c r="A305" s="431" t="s">
        <v>499</v>
      </c>
      <c r="B305" s="429">
        <v>173564.0213</v>
      </c>
      <c r="C305" s="429">
        <v>179559</v>
      </c>
      <c r="D305" s="430">
        <v>1.03454044596972</v>
      </c>
      <c r="E305" s="440">
        <v>1.52981520451893</v>
      </c>
    </row>
    <row r="306" ht="23" customHeight="true" spans="1:5">
      <c r="A306" s="431" t="s">
        <v>500</v>
      </c>
      <c r="B306" s="429">
        <v>369522.605308</v>
      </c>
      <c r="C306" s="429">
        <v>384411</v>
      </c>
      <c r="D306" s="430">
        <v>1.04029089013266</v>
      </c>
      <c r="E306" s="440">
        <v>1.07398674038706</v>
      </c>
    </row>
    <row r="307" ht="23" customHeight="true" spans="1:5">
      <c r="A307" s="431" t="s">
        <v>501</v>
      </c>
      <c r="B307" s="429">
        <v>441.180246</v>
      </c>
      <c r="C307" s="429">
        <v>484</v>
      </c>
      <c r="D307" s="430">
        <v>1.0970572784893</v>
      </c>
      <c r="E307" s="440">
        <v>1.35574229691877</v>
      </c>
    </row>
    <row r="308" ht="23" customHeight="true" spans="1:5">
      <c r="A308" s="431" t="s">
        <v>502</v>
      </c>
      <c r="B308" s="429">
        <v>103572.12274</v>
      </c>
      <c r="C308" s="429">
        <v>163916</v>
      </c>
      <c r="D308" s="430">
        <v>1.58262663411353</v>
      </c>
      <c r="E308" s="440">
        <v>1.63055069234442</v>
      </c>
    </row>
    <row r="309" ht="23" customHeight="true" spans="1:5">
      <c r="A309" s="431" t="s">
        <v>503</v>
      </c>
      <c r="B309" s="429">
        <v>50021.744556</v>
      </c>
      <c r="C309" s="429">
        <v>77687</v>
      </c>
      <c r="D309" s="430">
        <v>1.55306458600276</v>
      </c>
      <c r="E309" s="440">
        <v>1.7917983255299</v>
      </c>
    </row>
    <row r="310" ht="23" customHeight="true" spans="1:5">
      <c r="A310" s="432" t="s">
        <v>504</v>
      </c>
      <c r="B310" s="433">
        <v>100000</v>
      </c>
      <c r="C310" s="433">
        <v>277013</v>
      </c>
      <c r="D310" s="434">
        <v>2.77013</v>
      </c>
      <c r="E310" s="441">
        <v>0.711404276956976</v>
      </c>
    </row>
    <row r="311" ht="23" customHeight="true" spans="1:5">
      <c r="A311" s="431" t="s">
        <v>505</v>
      </c>
      <c r="B311" s="429">
        <v>82174.746791</v>
      </c>
      <c r="C311" s="429">
        <v>182037</v>
      </c>
      <c r="D311" s="430">
        <v>2.21524260321709</v>
      </c>
      <c r="E311" s="440">
        <v>0.459251017967698</v>
      </c>
    </row>
    <row r="312" ht="23" customHeight="true" spans="1:5">
      <c r="A312" s="428" t="s">
        <v>506</v>
      </c>
      <c r="B312" s="429">
        <v>2297.02</v>
      </c>
      <c r="C312" s="429">
        <v>2297</v>
      </c>
      <c r="D312" s="430">
        <v>0.999991293066669</v>
      </c>
      <c r="E312" s="440">
        <v>0.545346628679962</v>
      </c>
    </row>
    <row r="313" ht="23" customHeight="true" spans="1:5">
      <c r="A313" s="431" t="s">
        <v>507</v>
      </c>
      <c r="B313" s="429">
        <v>2297.02</v>
      </c>
      <c r="C313" s="429">
        <v>2297</v>
      </c>
      <c r="D313" s="430">
        <v>0.999991293066669</v>
      </c>
      <c r="E313" s="440">
        <v>1.02544642857143</v>
      </c>
    </row>
    <row r="314" ht="23" customHeight="true" spans="1:5">
      <c r="A314" s="428" t="s">
        <v>508</v>
      </c>
      <c r="B314" s="429">
        <v>6370</v>
      </c>
      <c r="C314" s="429">
        <v>6369</v>
      </c>
      <c r="D314" s="430">
        <v>0.999843014128728</v>
      </c>
      <c r="E314" s="440">
        <v>0.824893148555887</v>
      </c>
    </row>
    <row r="315" ht="23" customHeight="true" spans="1:5">
      <c r="A315" s="431" t="s">
        <v>509</v>
      </c>
      <c r="B315" s="429">
        <v>6370</v>
      </c>
      <c r="C315" s="429">
        <v>6370</v>
      </c>
      <c r="D315" s="430">
        <v>1</v>
      </c>
      <c r="E315" s="440"/>
    </row>
    <row r="316" ht="23" customHeight="true" spans="1:5">
      <c r="A316" s="431" t="s">
        <v>510</v>
      </c>
      <c r="B316" s="429"/>
      <c r="C316" s="429">
        <v>-1</v>
      </c>
      <c r="D316" s="430"/>
      <c r="E316" s="440"/>
    </row>
    <row r="317" ht="23" customHeight="true" spans="1:5">
      <c r="A317" s="428" t="s">
        <v>511</v>
      </c>
      <c r="B317" s="429">
        <v>3902.53</v>
      </c>
      <c r="C317" s="429">
        <v>6347</v>
      </c>
      <c r="D317" s="430">
        <v>1.62638083499678</v>
      </c>
      <c r="E317" s="440">
        <v>1.63835828600929</v>
      </c>
    </row>
    <row r="318" ht="23" customHeight="true" spans="1:5">
      <c r="A318" s="431" t="s">
        <v>512</v>
      </c>
      <c r="B318" s="429"/>
      <c r="C318" s="429">
        <v>2445</v>
      </c>
      <c r="D318" s="430"/>
      <c r="E318" s="440"/>
    </row>
    <row r="319" ht="23" customHeight="true" spans="1:5">
      <c r="A319" s="431" t="s">
        <v>513</v>
      </c>
      <c r="B319" s="429">
        <v>3902.53</v>
      </c>
      <c r="C319" s="429">
        <v>3902</v>
      </c>
      <c r="D319" s="430">
        <v>0.999864190666055</v>
      </c>
      <c r="E319" s="440">
        <v>3.28174936921783</v>
      </c>
    </row>
    <row r="320" ht="23" customHeight="true" spans="1:5">
      <c r="A320" s="428" t="s">
        <v>514</v>
      </c>
      <c r="B320" s="429">
        <v>109026.79</v>
      </c>
      <c r="C320" s="429">
        <v>97892</v>
      </c>
      <c r="D320" s="430">
        <v>0.897871064533772</v>
      </c>
      <c r="E320" s="440">
        <v>0.822089908210654</v>
      </c>
    </row>
    <row r="321" ht="23" customHeight="true" spans="1:5">
      <c r="A321" s="431" t="s">
        <v>515</v>
      </c>
      <c r="B321" s="429">
        <v>17</v>
      </c>
      <c r="C321" s="429">
        <v>17</v>
      </c>
      <c r="D321" s="430">
        <v>1</v>
      </c>
      <c r="E321" s="440"/>
    </row>
    <row r="322" ht="23" customHeight="true" spans="1:5">
      <c r="A322" s="431" t="s">
        <v>516</v>
      </c>
      <c r="B322" s="429">
        <v>1200</v>
      </c>
      <c r="C322" s="429">
        <v>1199</v>
      </c>
      <c r="D322" s="430">
        <v>0.999166666666667</v>
      </c>
      <c r="E322" s="440">
        <v>2.68834080717489</v>
      </c>
    </row>
    <row r="323" ht="23" customHeight="true" spans="1:5">
      <c r="A323" s="431" t="s">
        <v>517</v>
      </c>
      <c r="B323" s="429">
        <v>106504</v>
      </c>
      <c r="C323" s="429">
        <v>95370</v>
      </c>
      <c r="D323" s="430">
        <v>0.895459325471344</v>
      </c>
      <c r="E323" s="440">
        <v>0.971487944259389</v>
      </c>
    </row>
    <row r="324" ht="23" customHeight="true" spans="1:5">
      <c r="A324" s="431" t="s">
        <v>518</v>
      </c>
      <c r="B324" s="429">
        <v>1305.79</v>
      </c>
      <c r="C324" s="429">
        <v>1306</v>
      </c>
      <c r="D324" s="430">
        <v>1.00016082218427</v>
      </c>
      <c r="E324" s="440">
        <v>0.0638256279933535</v>
      </c>
    </row>
    <row r="325" ht="23" customHeight="true" spans="1:5">
      <c r="A325" s="428" t="s">
        <v>519</v>
      </c>
      <c r="B325" s="429">
        <v>5396.68611</v>
      </c>
      <c r="C325" s="429">
        <v>6544</v>
      </c>
      <c r="D325" s="430">
        <v>1.21259600180823</v>
      </c>
      <c r="E325" s="440">
        <v>1.92187958883994</v>
      </c>
    </row>
    <row r="326" ht="23" customHeight="true" spans="1:5">
      <c r="A326" s="431" t="s">
        <v>520</v>
      </c>
      <c r="B326" s="429"/>
      <c r="C326" s="429">
        <v>-77</v>
      </c>
      <c r="D326" s="430"/>
      <c r="E326" s="440"/>
    </row>
    <row r="327" ht="23" customHeight="true" spans="1:5">
      <c r="A327" s="431" t="s">
        <v>521</v>
      </c>
      <c r="B327" s="429">
        <v>144</v>
      </c>
      <c r="C327" s="429">
        <v>1034</v>
      </c>
      <c r="D327" s="430">
        <v>7.18055555555556</v>
      </c>
      <c r="E327" s="440"/>
    </row>
    <row r="328" ht="23" customHeight="true" spans="1:5">
      <c r="A328" s="431" t="s">
        <v>522</v>
      </c>
      <c r="B328" s="429">
        <v>1431.7875</v>
      </c>
      <c r="C328" s="429">
        <v>1773</v>
      </c>
      <c r="D328" s="430">
        <v>1.2383122495482</v>
      </c>
      <c r="E328" s="440">
        <v>0.958378378378378</v>
      </c>
    </row>
    <row r="329" ht="23" customHeight="true" spans="1:5">
      <c r="A329" s="431" t="s">
        <v>523</v>
      </c>
      <c r="B329" s="429">
        <v>3820.89861</v>
      </c>
      <c r="C329" s="429">
        <v>3814</v>
      </c>
      <c r="D329" s="430">
        <v>0.998194505873057</v>
      </c>
      <c r="E329" s="440">
        <v>2.45273311897106</v>
      </c>
    </row>
    <row r="330" ht="23" customHeight="true" spans="1:5">
      <c r="A330" s="428" t="s">
        <v>524</v>
      </c>
      <c r="B330" s="429">
        <v>26559.998911</v>
      </c>
      <c r="C330" s="429">
        <v>34896</v>
      </c>
      <c r="D330" s="430">
        <v>1.3138554755568</v>
      </c>
      <c r="E330" s="440">
        <v>1.8356654392425</v>
      </c>
    </row>
    <row r="331" ht="23" customHeight="true" spans="1:5">
      <c r="A331" s="431" t="s">
        <v>288</v>
      </c>
      <c r="B331" s="429">
        <v>2061.749985</v>
      </c>
      <c r="C331" s="429">
        <v>1872</v>
      </c>
      <c r="D331" s="430">
        <v>0.907966539890626</v>
      </c>
      <c r="E331" s="440">
        <v>0.878460816518067</v>
      </c>
    </row>
    <row r="332" ht="23" customHeight="true" spans="1:5">
      <c r="A332" s="431" t="s">
        <v>525</v>
      </c>
      <c r="B332" s="429">
        <v>1136.775</v>
      </c>
      <c r="C332" s="429">
        <v>1398</v>
      </c>
      <c r="D332" s="430">
        <v>1.22979481427723</v>
      </c>
      <c r="E332" s="440">
        <v>1.1525144270404</v>
      </c>
    </row>
    <row r="333" ht="23" customHeight="true" spans="1:5">
      <c r="A333" s="431" t="s">
        <v>526</v>
      </c>
      <c r="B333" s="429">
        <v>869.113012</v>
      </c>
      <c r="C333" s="429">
        <v>932</v>
      </c>
      <c r="D333" s="430">
        <v>1.07235766480505</v>
      </c>
      <c r="E333" s="440">
        <v>1.01969365426696</v>
      </c>
    </row>
    <row r="334" ht="23" customHeight="true" spans="1:5">
      <c r="A334" s="431" t="s">
        <v>527</v>
      </c>
      <c r="B334" s="429">
        <v>22492.360914</v>
      </c>
      <c r="C334" s="429">
        <v>30694</v>
      </c>
      <c r="D334" s="430">
        <v>1.36464109380777</v>
      </c>
      <c r="E334" s="440">
        <v>2.08137248253882</v>
      </c>
    </row>
    <row r="335" ht="23" customHeight="true" spans="1:5">
      <c r="A335" s="428" t="s">
        <v>528</v>
      </c>
      <c r="B335" s="429">
        <v>2765.767408</v>
      </c>
      <c r="C335" s="429">
        <v>2994</v>
      </c>
      <c r="D335" s="430">
        <v>1.08252052986807</v>
      </c>
      <c r="E335" s="440">
        <v>0.979391560353288</v>
      </c>
    </row>
    <row r="336" ht="23" customHeight="true" spans="1:5">
      <c r="A336" s="431" t="s">
        <v>288</v>
      </c>
      <c r="B336" s="429">
        <v>1772.875325</v>
      </c>
      <c r="C336" s="429">
        <v>1892</v>
      </c>
      <c r="D336" s="430">
        <v>1.06719292288644</v>
      </c>
      <c r="E336" s="440">
        <v>0.85921889191644</v>
      </c>
    </row>
    <row r="337" ht="23" customHeight="true" spans="1:5">
      <c r="A337" s="431" t="s">
        <v>529</v>
      </c>
      <c r="B337" s="429">
        <v>992.892083</v>
      </c>
      <c r="C337" s="429">
        <v>1102</v>
      </c>
      <c r="D337" s="430">
        <v>1.10988899888328</v>
      </c>
      <c r="E337" s="440">
        <v>1.28888888888889</v>
      </c>
    </row>
    <row r="338" ht="23" customHeight="true" spans="1:5">
      <c r="A338" s="442" t="s">
        <v>530</v>
      </c>
      <c r="B338" s="433">
        <v>9118.450719</v>
      </c>
      <c r="C338" s="433">
        <v>10105</v>
      </c>
      <c r="D338" s="434">
        <v>1.10819264274186</v>
      </c>
      <c r="E338" s="441">
        <v>0.996941594317285</v>
      </c>
    </row>
    <row r="339" ht="23" customHeight="true" spans="1:5">
      <c r="A339" s="431" t="s">
        <v>531</v>
      </c>
      <c r="B339" s="429">
        <v>9118.450719</v>
      </c>
      <c r="C339" s="429">
        <v>10105</v>
      </c>
      <c r="D339" s="430">
        <v>1.10819264274186</v>
      </c>
      <c r="E339" s="440">
        <v>0.989328372821617</v>
      </c>
    </row>
    <row r="340" ht="23" customHeight="true" spans="1:5">
      <c r="A340" s="428" t="s">
        <v>532</v>
      </c>
      <c r="B340" s="429">
        <v>6838.2131</v>
      </c>
      <c r="C340" s="429">
        <v>81063</v>
      </c>
      <c r="D340" s="430">
        <v>11.8544126681282</v>
      </c>
      <c r="E340" s="440">
        <v>12.7758865248227</v>
      </c>
    </row>
    <row r="341" ht="23" customHeight="true" spans="1:5">
      <c r="A341" s="431" t="s">
        <v>533</v>
      </c>
      <c r="B341" s="429">
        <v>6345</v>
      </c>
      <c r="C341" s="429">
        <v>80545</v>
      </c>
      <c r="D341" s="430">
        <v>12.6942474389283</v>
      </c>
      <c r="E341" s="440">
        <v>12.6942474389283</v>
      </c>
    </row>
    <row r="342" ht="23" customHeight="true" spans="1:5">
      <c r="A342" s="431" t="s">
        <v>534</v>
      </c>
      <c r="B342" s="429">
        <v>493.2131</v>
      </c>
      <c r="C342" s="429">
        <v>518</v>
      </c>
      <c r="D342" s="430">
        <v>1.0502559644097</v>
      </c>
      <c r="E342" s="440"/>
    </row>
    <row r="343" ht="23" customHeight="true" spans="1:5">
      <c r="A343" s="428" t="s">
        <v>535</v>
      </c>
      <c r="B343" s="429">
        <v>23874.283395</v>
      </c>
      <c r="C343" s="429">
        <v>26424</v>
      </c>
      <c r="D343" s="430">
        <v>1.1067976182914</v>
      </c>
      <c r="E343" s="440">
        <v>0.975523313766752</v>
      </c>
    </row>
    <row r="344" ht="23" customHeight="true" spans="1:5">
      <c r="A344" s="431" t="s">
        <v>288</v>
      </c>
      <c r="B344" s="429">
        <v>3380.436024</v>
      </c>
      <c r="C344" s="429">
        <v>3859</v>
      </c>
      <c r="D344" s="430">
        <v>1.14156871261646</v>
      </c>
      <c r="E344" s="440">
        <v>1.01445846477392</v>
      </c>
    </row>
    <row r="345" ht="23" customHeight="true" spans="1:5">
      <c r="A345" s="431" t="s">
        <v>289</v>
      </c>
      <c r="B345" s="429">
        <v>2200</v>
      </c>
      <c r="C345" s="429">
        <v>2200</v>
      </c>
      <c r="D345" s="430">
        <v>1</v>
      </c>
      <c r="E345" s="440">
        <v>1.15789473684211</v>
      </c>
    </row>
    <row r="346" ht="23" customHeight="true" spans="1:5">
      <c r="A346" s="431" t="s">
        <v>536</v>
      </c>
      <c r="B346" s="429">
        <v>1591.58</v>
      </c>
      <c r="C346" s="429">
        <v>1592</v>
      </c>
      <c r="D346" s="430">
        <v>1.00026388871436</v>
      </c>
      <c r="E346" s="440">
        <v>0.986980781153131</v>
      </c>
    </row>
    <row r="347" ht="23" customHeight="true" spans="1:5">
      <c r="A347" s="431" t="s">
        <v>537</v>
      </c>
      <c r="B347" s="429">
        <v>105</v>
      </c>
      <c r="C347" s="429">
        <v>-100</v>
      </c>
      <c r="D347" s="430">
        <v>-0.952380952380952</v>
      </c>
      <c r="E347" s="440"/>
    </row>
    <row r="348" ht="23" customHeight="true" spans="1:5">
      <c r="A348" s="431" t="s">
        <v>301</v>
      </c>
      <c r="B348" s="429">
        <v>12752.267371</v>
      </c>
      <c r="C348" s="429">
        <v>14744</v>
      </c>
      <c r="D348" s="430">
        <v>1.15618654871756</v>
      </c>
      <c r="E348" s="440">
        <v>1.03256530569368</v>
      </c>
    </row>
    <row r="349" ht="23" customHeight="true" spans="1:5">
      <c r="A349" s="431" t="s">
        <v>538</v>
      </c>
      <c r="B349" s="429">
        <v>3845</v>
      </c>
      <c r="C349" s="429">
        <v>4129</v>
      </c>
      <c r="D349" s="430">
        <v>1.07386215864759</v>
      </c>
      <c r="E349" s="440">
        <v>0.75195774904389</v>
      </c>
    </row>
    <row r="350" ht="23" customHeight="true" spans="1:5">
      <c r="A350" s="428" t="s">
        <v>539</v>
      </c>
      <c r="B350" s="429">
        <v>22206.515601</v>
      </c>
      <c r="C350" s="429">
        <v>26782</v>
      </c>
      <c r="D350" s="430">
        <v>1.20604242832198</v>
      </c>
      <c r="E350" s="440">
        <v>0.376739017288188</v>
      </c>
    </row>
    <row r="351" ht="23" customHeight="true" spans="1:5">
      <c r="A351" s="431" t="s">
        <v>539</v>
      </c>
      <c r="B351" s="429">
        <v>22206.515601</v>
      </c>
      <c r="C351" s="429">
        <v>26782</v>
      </c>
      <c r="D351" s="430">
        <v>1.20604242832198</v>
      </c>
      <c r="E351" s="440">
        <v>0.376739017288188</v>
      </c>
    </row>
    <row r="352" s="410" customFormat="true" ht="23" customHeight="true" spans="1:5">
      <c r="A352" s="443" t="s">
        <v>540</v>
      </c>
      <c r="B352" s="426">
        <v>457829.289094</v>
      </c>
      <c r="C352" s="426">
        <v>425551</v>
      </c>
      <c r="D352" s="427">
        <v>0.92949710762744</v>
      </c>
      <c r="E352" s="439">
        <v>0.634450956333238</v>
      </c>
    </row>
    <row r="353" ht="23" customHeight="true" spans="1:5">
      <c r="A353" s="428" t="s">
        <v>541</v>
      </c>
      <c r="B353" s="429">
        <v>89002.833019</v>
      </c>
      <c r="C353" s="429">
        <v>38611</v>
      </c>
      <c r="D353" s="430">
        <v>0.43381765153203</v>
      </c>
      <c r="E353" s="440">
        <v>1.11763684256231</v>
      </c>
    </row>
    <row r="354" ht="23" customHeight="true" spans="1:5">
      <c r="A354" s="431" t="s">
        <v>288</v>
      </c>
      <c r="B354" s="429">
        <v>12746.960029</v>
      </c>
      <c r="C354" s="429">
        <v>13132</v>
      </c>
      <c r="D354" s="430">
        <v>1.03020641550017</v>
      </c>
      <c r="E354" s="440">
        <v>1.01350621285791</v>
      </c>
    </row>
    <row r="355" ht="23" customHeight="true" spans="1:5">
      <c r="A355" s="431" t="s">
        <v>542</v>
      </c>
      <c r="B355" s="429">
        <v>76255.87299</v>
      </c>
      <c r="C355" s="429">
        <v>25479</v>
      </c>
      <c r="D355" s="430">
        <v>0.334125084416006</v>
      </c>
      <c r="E355" s="440">
        <v>1.18012968967114</v>
      </c>
    </row>
    <row r="356" ht="23" customHeight="true" spans="1:5">
      <c r="A356" s="428" t="s">
        <v>543</v>
      </c>
      <c r="B356" s="429">
        <v>117330.748124</v>
      </c>
      <c r="C356" s="429">
        <v>91777</v>
      </c>
      <c r="D356" s="430">
        <v>0.782207575315264</v>
      </c>
      <c r="E356" s="440">
        <v>0.401533911430396</v>
      </c>
    </row>
    <row r="357" ht="23" customHeight="true" spans="1:5">
      <c r="A357" s="431" t="s">
        <v>544</v>
      </c>
      <c r="B357" s="429">
        <v>78591.857222</v>
      </c>
      <c r="C357" s="429">
        <v>72274</v>
      </c>
      <c r="D357" s="430">
        <v>0.919611809094245</v>
      </c>
      <c r="E357" s="440">
        <v>0.461944572275911</v>
      </c>
    </row>
    <row r="358" ht="23" customHeight="true" spans="1:5">
      <c r="A358" s="431" t="s">
        <v>545</v>
      </c>
      <c r="B358" s="429">
        <v>15825.58</v>
      </c>
      <c r="C358" s="429">
        <v>8100</v>
      </c>
      <c r="D358" s="430">
        <v>0.511829582233321</v>
      </c>
      <c r="E358" s="440">
        <v>1.01402103154732</v>
      </c>
    </row>
    <row r="359" ht="23" customHeight="true" spans="1:5">
      <c r="A359" s="431" t="s">
        <v>546</v>
      </c>
      <c r="B359" s="429">
        <v>232.579</v>
      </c>
      <c r="C359" s="429">
        <v>233</v>
      </c>
      <c r="D359" s="430">
        <v>1.00181013763065</v>
      </c>
      <c r="E359" s="440">
        <v>0.141212121212121</v>
      </c>
    </row>
    <row r="360" ht="23" customHeight="true" spans="1:5">
      <c r="A360" s="431" t="s">
        <v>547</v>
      </c>
      <c r="B360" s="429">
        <v>59.234602</v>
      </c>
      <c r="C360" s="429">
        <v>59</v>
      </c>
      <c r="D360" s="430">
        <v>0.996039443297011</v>
      </c>
      <c r="E360" s="440">
        <v>1.01724137931034</v>
      </c>
    </row>
    <row r="361" ht="23" customHeight="true" spans="1:5">
      <c r="A361" s="431" t="s">
        <v>548</v>
      </c>
      <c r="B361" s="429">
        <v>14437.1155</v>
      </c>
      <c r="C361" s="429">
        <v>2260</v>
      </c>
      <c r="D361" s="430">
        <v>0.156540965541212</v>
      </c>
      <c r="E361" s="440">
        <v>0.101980957538017</v>
      </c>
    </row>
    <row r="362" ht="23" customHeight="true" spans="1:5">
      <c r="A362" s="431" t="s">
        <v>549</v>
      </c>
      <c r="B362" s="429">
        <v>938.87</v>
      </c>
      <c r="C362" s="429">
        <v>1211</v>
      </c>
      <c r="D362" s="430">
        <v>1.28984843482058</v>
      </c>
      <c r="E362" s="440">
        <v>0.60308764940239</v>
      </c>
    </row>
    <row r="363" ht="23" customHeight="true" spans="1:5">
      <c r="A363" s="431" t="s">
        <v>550</v>
      </c>
      <c r="B363" s="429">
        <v>7245.5118</v>
      </c>
      <c r="C363" s="429">
        <v>7640</v>
      </c>
      <c r="D363" s="430">
        <v>1.05444587089072</v>
      </c>
      <c r="E363" s="440">
        <v>0.199952890680206</v>
      </c>
    </row>
    <row r="364" ht="23" customHeight="true" spans="1:5">
      <c r="A364" s="428" t="s">
        <v>551</v>
      </c>
      <c r="B364" s="429">
        <v>2105.6</v>
      </c>
      <c r="C364" s="429">
        <v>2105</v>
      </c>
      <c r="D364" s="430">
        <v>0.999715045592705</v>
      </c>
      <c r="E364" s="440">
        <v>0.154802176790705</v>
      </c>
    </row>
    <row r="365" ht="23" customHeight="true" spans="1:5">
      <c r="A365" s="431" t="s">
        <v>552</v>
      </c>
      <c r="B365" s="429">
        <v>2105.6</v>
      </c>
      <c r="C365" s="429">
        <v>2105</v>
      </c>
      <c r="D365" s="430">
        <v>0.999715045592705</v>
      </c>
      <c r="E365" s="440">
        <v>0.154802176790705</v>
      </c>
    </row>
    <row r="366" ht="23" customHeight="true" spans="1:5">
      <c r="A366" s="442" t="s">
        <v>553</v>
      </c>
      <c r="B366" s="433">
        <v>91014.265123</v>
      </c>
      <c r="C366" s="433">
        <v>102594</v>
      </c>
      <c r="D366" s="434">
        <v>1.12722988930747</v>
      </c>
      <c r="E366" s="441">
        <v>0.607381358340438</v>
      </c>
    </row>
    <row r="367" ht="23" customHeight="true" spans="1:5">
      <c r="A367" s="431" t="s">
        <v>554</v>
      </c>
      <c r="B367" s="429">
        <v>32882.5187</v>
      </c>
      <c r="C367" s="429">
        <v>38361</v>
      </c>
      <c r="D367" s="430">
        <v>1.16660771487678</v>
      </c>
      <c r="E367" s="440">
        <v>0.912422995504602</v>
      </c>
    </row>
    <row r="368" ht="23" customHeight="true" spans="1:5">
      <c r="A368" s="431" t="s">
        <v>555</v>
      </c>
      <c r="B368" s="429">
        <v>2448.430444</v>
      </c>
      <c r="C368" s="429">
        <v>2671</v>
      </c>
      <c r="D368" s="430">
        <v>1.09090295235685</v>
      </c>
      <c r="E368" s="440">
        <v>0.91472602739726</v>
      </c>
    </row>
    <row r="369" ht="23" customHeight="true" spans="1:5">
      <c r="A369" s="431" t="s">
        <v>556</v>
      </c>
      <c r="B369" s="429">
        <v>2890.95</v>
      </c>
      <c r="C369" s="429">
        <v>3636</v>
      </c>
      <c r="D369" s="430">
        <v>1.25771805115965</v>
      </c>
      <c r="E369" s="440">
        <v>0.841861542023617</v>
      </c>
    </row>
    <row r="370" ht="23" customHeight="true" spans="1:5">
      <c r="A370" s="431" t="s">
        <v>557</v>
      </c>
      <c r="B370" s="429">
        <v>3237.9313</v>
      </c>
      <c r="C370" s="429">
        <v>3534</v>
      </c>
      <c r="D370" s="430">
        <v>1.0914376101803</v>
      </c>
      <c r="E370" s="440">
        <v>2.30228013029316</v>
      </c>
    </row>
    <row r="371" ht="23" customHeight="true" spans="1:5">
      <c r="A371" s="431" t="s">
        <v>558</v>
      </c>
      <c r="B371" s="429">
        <v>5179.700568</v>
      </c>
      <c r="C371" s="429">
        <v>5180</v>
      </c>
      <c r="D371" s="430">
        <v>1.00005780874706</v>
      </c>
      <c r="E371" s="440">
        <v>0.784491897622293</v>
      </c>
    </row>
    <row r="372" ht="23" customHeight="true" spans="1:5">
      <c r="A372" s="431" t="s">
        <v>559</v>
      </c>
      <c r="B372" s="429">
        <v>33785.537743</v>
      </c>
      <c r="C372" s="429">
        <v>32910</v>
      </c>
      <c r="D372" s="430">
        <v>0.974085428219019</v>
      </c>
      <c r="E372" s="440">
        <v>0.715419230016739</v>
      </c>
    </row>
    <row r="373" ht="23" customHeight="true" spans="1:5">
      <c r="A373" s="431" t="s">
        <v>560</v>
      </c>
      <c r="B373" s="429"/>
      <c r="C373" s="429">
        <v>1863</v>
      </c>
      <c r="D373" s="430"/>
      <c r="E373" s="440"/>
    </row>
    <row r="374" ht="23" customHeight="true" spans="1:5">
      <c r="A374" s="431" t="s">
        <v>561</v>
      </c>
      <c r="B374" s="429">
        <v>10589.196368</v>
      </c>
      <c r="C374" s="429">
        <v>14439</v>
      </c>
      <c r="D374" s="430">
        <v>1.36355956563747</v>
      </c>
      <c r="E374" s="440">
        <v>0.240842674139311</v>
      </c>
    </row>
    <row r="375" ht="23" customHeight="true" spans="1:5">
      <c r="A375" s="428" t="s">
        <v>562</v>
      </c>
      <c r="B375" s="429">
        <v>25187.876508</v>
      </c>
      <c r="C375" s="429">
        <v>31670</v>
      </c>
      <c r="D375" s="430">
        <v>1.25735093190334</v>
      </c>
      <c r="E375" s="440">
        <v>1.15778313957739</v>
      </c>
    </row>
    <row r="376" ht="23" customHeight="true" spans="1:5">
      <c r="A376" s="431" t="s">
        <v>563</v>
      </c>
      <c r="B376" s="429">
        <v>25148.247653</v>
      </c>
      <c r="C376" s="429">
        <v>24957</v>
      </c>
      <c r="D376" s="430">
        <v>0.992395189691192</v>
      </c>
      <c r="E376" s="440">
        <v>0.915584415584416</v>
      </c>
    </row>
    <row r="377" ht="23" customHeight="true" spans="1:5">
      <c r="A377" s="431" t="s">
        <v>564</v>
      </c>
      <c r="B377" s="429">
        <v>39.628855</v>
      </c>
      <c r="C377" s="429">
        <v>6713</v>
      </c>
      <c r="D377" s="430">
        <v>169.396769096659</v>
      </c>
      <c r="E377" s="440">
        <v>69.9270833333333</v>
      </c>
    </row>
    <row r="378" ht="23" customHeight="true" spans="1:5">
      <c r="A378" s="428" t="s">
        <v>565</v>
      </c>
      <c r="B378" s="429">
        <v>1698.5187</v>
      </c>
      <c r="C378" s="429">
        <v>2001</v>
      </c>
      <c r="D378" s="430">
        <v>1.17808535166554</v>
      </c>
      <c r="E378" s="440">
        <v>0.837238493723849</v>
      </c>
    </row>
    <row r="379" ht="23" customHeight="true" spans="1:5">
      <c r="A379" s="431" t="s">
        <v>566</v>
      </c>
      <c r="B379" s="429">
        <v>923.4018</v>
      </c>
      <c r="C379" s="429">
        <v>1097</v>
      </c>
      <c r="D379" s="430">
        <v>1.18799855057679</v>
      </c>
      <c r="E379" s="440">
        <v>0.702304737516005</v>
      </c>
    </row>
    <row r="380" ht="23" customHeight="true" spans="1:5">
      <c r="A380" s="431" t="s">
        <v>567</v>
      </c>
      <c r="B380" s="429">
        <v>775.1169</v>
      </c>
      <c r="C380" s="429">
        <v>904</v>
      </c>
      <c r="D380" s="430">
        <v>1.16627569338251</v>
      </c>
      <c r="E380" s="440">
        <v>1.09178743961353</v>
      </c>
    </row>
    <row r="381" ht="23" customHeight="true" spans="1:5">
      <c r="A381" s="428" t="s">
        <v>568</v>
      </c>
      <c r="B381" s="429">
        <v>413.631414</v>
      </c>
      <c r="C381" s="429">
        <v>4819</v>
      </c>
      <c r="D381" s="430">
        <v>11.6504690816351</v>
      </c>
      <c r="E381" s="440">
        <v>0.809371850856567</v>
      </c>
    </row>
    <row r="382" ht="23" customHeight="true" spans="1:5">
      <c r="A382" s="431" t="s">
        <v>569</v>
      </c>
      <c r="B382" s="429"/>
      <c r="C382" s="429">
        <v>3771</v>
      </c>
      <c r="D382" s="430"/>
      <c r="E382" s="440"/>
    </row>
    <row r="383" ht="23" customHeight="true" spans="1:5">
      <c r="A383" s="431" t="s">
        <v>570</v>
      </c>
      <c r="B383" s="429"/>
      <c r="C383" s="429">
        <v>332</v>
      </c>
      <c r="D383" s="430"/>
      <c r="E383" s="440"/>
    </row>
    <row r="384" ht="23" customHeight="true" spans="1:5">
      <c r="A384" s="431" t="s">
        <v>571</v>
      </c>
      <c r="B384" s="429">
        <v>413.631414</v>
      </c>
      <c r="C384" s="429">
        <v>716</v>
      </c>
      <c r="D384" s="430">
        <v>1.73100972451768</v>
      </c>
      <c r="E384" s="440">
        <v>0.387655657823498</v>
      </c>
    </row>
    <row r="385" ht="23" customHeight="true" spans="1:5">
      <c r="A385" s="428" t="s">
        <v>572</v>
      </c>
      <c r="B385" s="429">
        <v>99547.7956</v>
      </c>
      <c r="C385" s="429">
        <v>-14</v>
      </c>
      <c r="D385" s="430">
        <v>-0.000140635962008183</v>
      </c>
      <c r="E385" s="440"/>
    </row>
    <row r="386" ht="23" customHeight="true" spans="1:5">
      <c r="A386" s="431" t="s">
        <v>573</v>
      </c>
      <c r="B386" s="429">
        <v>99547.7956</v>
      </c>
      <c r="C386" s="429">
        <v>-14</v>
      </c>
      <c r="D386" s="430">
        <v>-0.000140635962008183</v>
      </c>
      <c r="E386" s="440"/>
    </row>
    <row r="387" ht="23" customHeight="true" spans="1:5">
      <c r="A387" s="428" t="s">
        <v>574</v>
      </c>
      <c r="B387" s="429">
        <v>592.982444</v>
      </c>
      <c r="C387" s="429">
        <v>593</v>
      </c>
      <c r="D387" s="430">
        <v>1.0000296062728</v>
      </c>
      <c r="E387" s="440">
        <v>0.988333333333333</v>
      </c>
    </row>
    <row r="388" ht="23" customHeight="true" spans="1:5">
      <c r="A388" s="431" t="s">
        <v>575</v>
      </c>
      <c r="B388" s="429">
        <v>592.982444</v>
      </c>
      <c r="C388" s="429">
        <v>593</v>
      </c>
      <c r="D388" s="430">
        <v>1.0000296062728</v>
      </c>
      <c r="E388" s="440">
        <v>0.988333333333333</v>
      </c>
    </row>
    <row r="389" ht="23" customHeight="true" spans="1:5">
      <c r="A389" s="428" t="s">
        <v>576</v>
      </c>
      <c r="B389" s="429">
        <v>7</v>
      </c>
      <c r="C389" s="429">
        <v>8</v>
      </c>
      <c r="D389" s="430">
        <v>1.14285714285714</v>
      </c>
      <c r="E389" s="440">
        <v>0.888888888888889</v>
      </c>
    </row>
    <row r="390" ht="23" customHeight="true" spans="1:5">
      <c r="A390" s="431" t="s">
        <v>577</v>
      </c>
      <c r="B390" s="429">
        <v>7</v>
      </c>
      <c r="C390" s="429">
        <v>8</v>
      </c>
      <c r="D390" s="430">
        <v>1.14285714285714</v>
      </c>
      <c r="E390" s="440">
        <v>0.888888888888889</v>
      </c>
    </row>
    <row r="391" ht="23" customHeight="true" spans="1:5">
      <c r="A391" s="428" t="s">
        <v>578</v>
      </c>
      <c r="B391" s="429">
        <v>15675.128662</v>
      </c>
      <c r="C391" s="429">
        <v>115368</v>
      </c>
      <c r="D391" s="430">
        <v>7.3599395888646</v>
      </c>
      <c r="E391" s="440">
        <v>0.736018781978487</v>
      </c>
    </row>
    <row r="392" ht="23" customHeight="true" spans="1:5">
      <c r="A392" s="431" t="s">
        <v>288</v>
      </c>
      <c r="B392" s="429">
        <v>1771.105362</v>
      </c>
      <c r="C392" s="429">
        <v>2327</v>
      </c>
      <c r="D392" s="430">
        <v>1.31386875672504</v>
      </c>
      <c r="E392" s="440">
        <v>0.7980109739369</v>
      </c>
    </row>
    <row r="393" ht="23" customHeight="true" spans="1:5">
      <c r="A393" s="431" t="s">
        <v>316</v>
      </c>
      <c r="B393" s="429">
        <v>4300</v>
      </c>
      <c r="C393" s="429">
        <v>4300</v>
      </c>
      <c r="D393" s="430">
        <v>1</v>
      </c>
      <c r="E393" s="440"/>
    </row>
    <row r="394" ht="23" customHeight="true" spans="1:5">
      <c r="A394" s="432" t="s">
        <v>579</v>
      </c>
      <c r="B394" s="433">
        <v>1149.7782</v>
      </c>
      <c r="C394" s="433">
        <v>891</v>
      </c>
      <c r="D394" s="434">
        <v>0.774932069506971</v>
      </c>
      <c r="E394" s="441">
        <v>0.209597741707833</v>
      </c>
    </row>
    <row r="395" ht="23" customHeight="true" spans="1:5">
      <c r="A395" s="431" t="s">
        <v>580</v>
      </c>
      <c r="B395" s="429">
        <v>801.4293</v>
      </c>
      <c r="C395" s="429">
        <v>1501</v>
      </c>
      <c r="D395" s="430">
        <v>1.87290382320686</v>
      </c>
      <c r="E395" s="440">
        <v>4.16944444444444</v>
      </c>
    </row>
    <row r="396" ht="23" customHeight="true" spans="1:5">
      <c r="A396" s="431" t="s">
        <v>301</v>
      </c>
      <c r="B396" s="429"/>
      <c r="C396" s="429">
        <v>136</v>
      </c>
      <c r="D396" s="430"/>
      <c r="E396" s="440"/>
    </row>
    <row r="397" ht="23" customHeight="true" spans="1:5">
      <c r="A397" s="431" t="s">
        <v>581</v>
      </c>
      <c r="B397" s="429">
        <v>7652.8158</v>
      </c>
      <c r="C397" s="429">
        <v>106213</v>
      </c>
      <c r="D397" s="430">
        <v>13.8789437477379</v>
      </c>
      <c r="E397" s="440">
        <v>0.713653161325002</v>
      </c>
    </row>
    <row r="398" ht="23" customHeight="true" spans="1:5">
      <c r="A398" s="428" t="s">
        <v>582</v>
      </c>
      <c r="B398" s="429">
        <v>15252.9095</v>
      </c>
      <c r="C398" s="429">
        <v>36019</v>
      </c>
      <c r="D398" s="430">
        <v>2.36145110544319</v>
      </c>
      <c r="E398" s="440">
        <v>2.26349525545152</v>
      </c>
    </row>
    <row r="399" ht="23" customHeight="true" spans="1:5">
      <c r="A399" s="431" t="s">
        <v>582</v>
      </c>
      <c r="B399" s="429">
        <v>15252.9095</v>
      </c>
      <c r="C399" s="429">
        <v>36019</v>
      </c>
      <c r="D399" s="430">
        <v>2.36145110544319</v>
      </c>
      <c r="E399" s="440">
        <v>2.26349525545152</v>
      </c>
    </row>
    <row r="400" s="410" customFormat="true" ht="23" customHeight="true" spans="1:5">
      <c r="A400" s="443" t="s">
        <v>583</v>
      </c>
      <c r="B400" s="426">
        <v>153439.446728</v>
      </c>
      <c r="C400" s="426">
        <v>149951</v>
      </c>
      <c r="D400" s="427">
        <v>0.977264994091227</v>
      </c>
      <c r="E400" s="439">
        <v>0.455870952443203</v>
      </c>
    </row>
    <row r="401" ht="23" customHeight="true" spans="1:5">
      <c r="A401" s="428" t="s">
        <v>584</v>
      </c>
      <c r="B401" s="429">
        <v>14907.875734</v>
      </c>
      <c r="C401" s="429">
        <v>14651</v>
      </c>
      <c r="D401" s="430">
        <v>0.982769125623032</v>
      </c>
      <c r="E401" s="440">
        <v>0.831687102633969</v>
      </c>
    </row>
    <row r="402" ht="23" customHeight="true" spans="1:5">
      <c r="A402" s="431" t="s">
        <v>288</v>
      </c>
      <c r="B402" s="429">
        <v>8968.530094</v>
      </c>
      <c r="C402" s="429">
        <v>9427</v>
      </c>
      <c r="D402" s="430">
        <v>1.05111984920547</v>
      </c>
      <c r="E402" s="440">
        <v>0.997777307366638</v>
      </c>
    </row>
    <row r="403" ht="23" customHeight="true" spans="1:5">
      <c r="A403" s="431" t="s">
        <v>290</v>
      </c>
      <c r="B403" s="429"/>
      <c r="C403" s="429">
        <v>-8</v>
      </c>
      <c r="D403" s="430"/>
      <c r="E403" s="440"/>
    </row>
    <row r="404" ht="23" customHeight="true" spans="1:5">
      <c r="A404" s="431" t="s">
        <v>585</v>
      </c>
      <c r="B404" s="429">
        <v>2185.8372</v>
      </c>
      <c r="C404" s="429">
        <v>2233</v>
      </c>
      <c r="D404" s="430">
        <v>1.02157653827101</v>
      </c>
      <c r="E404" s="440">
        <v>2.88501291989664</v>
      </c>
    </row>
    <row r="405" ht="23" customHeight="true" spans="1:5">
      <c r="A405" s="431" t="s">
        <v>586</v>
      </c>
      <c r="B405" s="429">
        <v>2725.2</v>
      </c>
      <c r="C405" s="429">
        <v>2709</v>
      </c>
      <c r="D405" s="430">
        <v>0.994055482166447</v>
      </c>
      <c r="E405" s="440">
        <v>1.06906077348066</v>
      </c>
    </row>
    <row r="406" ht="23" customHeight="true" spans="1:5">
      <c r="A406" s="431" t="s">
        <v>587</v>
      </c>
      <c r="B406" s="429">
        <v>1028.30844</v>
      </c>
      <c r="C406" s="429">
        <v>290</v>
      </c>
      <c r="D406" s="430">
        <v>0.282016551376356</v>
      </c>
      <c r="E406" s="440">
        <v>0.0623924268502582</v>
      </c>
    </row>
    <row r="407" ht="23" customHeight="true" spans="1:5">
      <c r="A407" s="428" t="s">
        <v>588</v>
      </c>
      <c r="B407" s="429">
        <v>5437.937161</v>
      </c>
      <c r="C407" s="429">
        <v>5703</v>
      </c>
      <c r="D407" s="430">
        <v>1.04874326994821</v>
      </c>
      <c r="E407" s="440">
        <v>0.997725682295311</v>
      </c>
    </row>
    <row r="408" ht="23" customHeight="true" spans="1:5">
      <c r="A408" s="431" t="s">
        <v>589</v>
      </c>
      <c r="B408" s="429">
        <v>3073.88522</v>
      </c>
      <c r="C408" s="429">
        <v>3353</v>
      </c>
      <c r="D408" s="430">
        <v>1.09080195258559</v>
      </c>
      <c r="E408" s="440">
        <v>1.05639571518589</v>
      </c>
    </row>
    <row r="409" ht="23" customHeight="true" spans="1:5">
      <c r="A409" s="431" t="s">
        <v>590</v>
      </c>
      <c r="B409" s="429">
        <v>2364.051941</v>
      </c>
      <c r="C409" s="429">
        <v>2350</v>
      </c>
      <c r="D409" s="430">
        <v>0.994055993120838</v>
      </c>
      <c r="E409" s="440">
        <v>0.924468922108576</v>
      </c>
    </row>
    <row r="410" ht="23" customHeight="true" spans="1:5">
      <c r="A410" s="428" t="s">
        <v>591</v>
      </c>
      <c r="B410" s="429">
        <v>116545.880241</v>
      </c>
      <c r="C410" s="429">
        <v>104368</v>
      </c>
      <c r="D410" s="430">
        <v>0.895509989578199</v>
      </c>
      <c r="E410" s="440">
        <v>0.634151380188238</v>
      </c>
    </row>
    <row r="411" ht="23" customHeight="true" spans="1:5">
      <c r="A411" s="431" t="s">
        <v>592</v>
      </c>
      <c r="B411" s="429">
        <v>902.39</v>
      </c>
      <c r="C411" s="429">
        <v>1267</v>
      </c>
      <c r="D411" s="430">
        <v>1.40404924699963</v>
      </c>
      <c r="E411" s="440">
        <v>0.492612752721617</v>
      </c>
    </row>
    <row r="412" ht="23" customHeight="true" spans="1:5">
      <c r="A412" s="431" t="s">
        <v>593</v>
      </c>
      <c r="B412" s="429">
        <v>30128.2</v>
      </c>
      <c r="C412" s="429">
        <v>20123</v>
      </c>
      <c r="D412" s="430">
        <v>0.667912454112758</v>
      </c>
      <c r="E412" s="440">
        <v>0.618712335506088</v>
      </c>
    </row>
    <row r="413" ht="23" customHeight="true" spans="1:5">
      <c r="A413" s="431" t="s">
        <v>594</v>
      </c>
      <c r="B413" s="429">
        <v>1869.495399</v>
      </c>
      <c r="C413" s="429">
        <v>1923</v>
      </c>
      <c r="D413" s="430">
        <v>1.02861980886854</v>
      </c>
      <c r="E413" s="440">
        <v>0.681914893617021</v>
      </c>
    </row>
    <row r="414" ht="23" customHeight="true" spans="1:5">
      <c r="A414" s="431" t="s">
        <v>595</v>
      </c>
      <c r="B414" s="429"/>
      <c r="C414" s="429">
        <v>-173</v>
      </c>
      <c r="D414" s="430"/>
      <c r="E414" s="440"/>
    </row>
    <row r="415" ht="23" customHeight="true" spans="1:5">
      <c r="A415" s="431" t="s">
        <v>596</v>
      </c>
      <c r="B415" s="429">
        <v>83645.794842</v>
      </c>
      <c r="C415" s="429">
        <v>81228</v>
      </c>
      <c r="D415" s="430">
        <v>0.971094842884008</v>
      </c>
      <c r="E415" s="440">
        <v>0.664392805437636</v>
      </c>
    </row>
    <row r="416" ht="23" customHeight="true" spans="1:5">
      <c r="A416" s="428" t="s">
        <v>597</v>
      </c>
      <c r="B416" s="429">
        <v>4584.11801</v>
      </c>
      <c r="C416" s="429">
        <v>8335</v>
      </c>
      <c r="D416" s="430">
        <v>1.81823416888868</v>
      </c>
      <c r="E416" s="440">
        <v>15.7264150943396</v>
      </c>
    </row>
    <row r="417" ht="23" customHeight="true" spans="1:5">
      <c r="A417" s="431" t="s">
        <v>598</v>
      </c>
      <c r="B417" s="429"/>
      <c r="C417" s="429">
        <v>-34</v>
      </c>
      <c r="D417" s="430"/>
      <c r="E417" s="440"/>
    </row>
    <row r="418" ht="23" customHeight="true" spans="1:5">
      <c r="A418" s="431" t="s">
        <v>599</v>
      </c>
      <c r="B418" s="429">
        <v>4584.11801</v>
      </c>
      <c r="C418" s="429">
        <v>8369</v>
      </c>
      <c r="D418" s="430">
        <v>1.82565108091534</v>
      </c>
      <c r="E418" s="440"/>
    </row>
    <row r="419" ht="23" customHeight="true" spans="1:5">
      <c r="A419" s="428" t="s">
        <v>600</v>
      </c>
      <c r="B419" s="429">
        <v>283.34</v>
      </c>
      <c r="C419" s="429">
        <v>378</v>
      </c>
      <c r="D419" s="430">
        <v>1.33408625679396</v>
      </c>
      <c r="E419" s="440">
        <v>1.10204081632653</v>
      </c>
    </row>
    <row r="420" ht="23" customHeight="true" spans="1:5">
      <c r="A420" s="431" t="s">
        <v>601</v>
      </c>
      <c r="B420" s="429">
        <v>3.82</v>
      </c>
      <c r="C420" s="429">
        <v>4</v>
      </c>
      <c r="D420" s="430">
        <v>1.04712041884817</v>
      </c>
      <c r="E420" s="440"/>
    </row>
    <row r="421" ht="23" customHeight="true" spans="1:5">
      <c r="A421" s="431" t="s">
        <v>602</v>
      </c>
      <c r="B421" s="429">
        <v>279.52</v>
      </c>
      <c r="C421" s="429">
        <v>374</v>
      </c>
      <c r="D421" s="430">
        <v>1.33800801373784</v>
      </c>
      <c r="E421" s="440">
        <v>1.09037900874636</v>
      </c>
    </row>
    <row r="422" ht="23" customHeight="true" spans="1:5">
      <c r="A422" s="442" t="s">
        <v>603</v>
      </c>
      <c r="B422" s="433">
        <v>4495</v>
      </c>
      <c r="C422" s="433">
        <v>6686</v>
      </c>
      <c r="D422" s="434">
        <v>1.48743047830923</v>
      </c>
      <c r="E422" s="441">
        <v>2.30949913644214</v>
      </c>
    </row>
    <row r="423" ht="23" customHeight="true" spans="1:5">
      <c r="A423" s="431" t="s">
        <v>603</v>
      </c>
      <c r="B423" s="429">
        <v>4495</v>
      </c>
      <c r="C423" s="429">
        <v>6686</v>
      </c>
      <c r="D423" s="430">
        <v>1.48743047830923</v>
      </c>
      <c r="E423" s="440">
        <v>2.30949913644214</v>
      </c>
    </row>
    <row r="424" ht="23" customHeight="true" spans="1:5">
      <c r="A424" s="428" t="s">
        <v>604</v>
      </c>
      <c r="B424" s="429">
        <v>3627.984759</v>
      </c>
      <c r="C424" s="429">
        <v>5266</v>
      </c>
      <c r="D424" s="430">
        <v>1.45149452101102</v>
      </c>
      <c r="E424" s="440">
        <v>0.289643033936527</v>
      </c>
    </row>
    <row r="425" ht="23" customHeight="true" spans="1:5">
      <c r="A425" s="431" t="s">
        <v>605</v>
      </c>
      <c r="B425" s="429">
        <v>3627.984759</v>
      </c>
      <c r="C425" s="429">
        <v>5266</v>
      </c>
      <c r="D425" s="430">
        <v>1.45149452101102</v>
      </c>
      <c r="E425" s="440">
        <v>0.286024659171148</v>
      </c>
    </row>
    <row r="426" ht="23" customHeight="true" spans="1:5">
      <c r="A426" s="428" t="s">
        <v>606</v>
      </c>
      <c r="B426" s="429">
        <v>400</v>
      </c>
      <c r="C426" s="429">
        <v>394</v>
      </c>
      <c r="D426" s="430">
        <v>0.985</v>
      </c>
      <c r="E426" s="440">
        <v>4.14736842105263</v>
      </c>
    </row>
    <row r="427" ht="23" customHeight="true" spans="1:5">
      <c r="A427" s="431" t="s">
        <v>606</v>
      </c>
      <c r="B427" s="429">
        <v>400</v>
      </c>
      <c r="C427" s="429">
        <v>394</v>
      </c>
      <c r="D427" s="430">
        <v>0.985</v>
      </c>
      <c r="E427" s="440">
        <v>4.14736842105263</v>
      </c>
    </row>
    <row r="428" ht="23" customHeight="true" spans="1:5">
      <c r="A428" s="428" t="s">
        <v>607</v>
      </c>
      <c r="B428" s="429">
        <v>3157.310823</v>
      </c>
      <c r="C428" s="429">
        <v>3592</v>
      </c>
      <c r="D428" s="430">
        <v>1.13767703003247</v>
      </c>
      <c r="E428" s="440">
        <v>0.030237980991826</v>
      </c>
    </row>
    <row r="429" ht="23" customHeight="true" spans="1:5">
      <c r="A429" s="431" t="s">
        <v>288</v>
      </c>
      <c r="B429" s="429">
        <v>1415.1869</v>
      </c>
      <c r="C429" s="429">
        <v>1750</v>
      </c>
      <c r="D429" s="430">
        <v>1.23658578241503</v>
      </c>
      <c r="E429" s="440">
        <v>1.02100350058343</v>
      </c>
    </row>
    <row r="430" ht="23" customHeight="true" spans="1:5">
      <c r="A430" s="431" t="s">
        <v>608</v>
      </c>
      <c r="B430" s="429"/>
      <c r="C430" s="429">
        <v>-71</v>
      </c>
      <c r="D430" s="430"/>
      <c r="E430" s="440"/>
    </row>
    <row r="431" ht="23" customHeight="true" spans="1:5">
      <c r="A431" s="431" t="s">
        <v>609</v>
      </c>
      <c r="B431" s="429">
        <v>20</v>
      </c>
      <c r="C431" s="429">
        <v>20</v>
      </c>
      <c r="D431" s="430">
        <v>1</v>
      </c>
      <c r="E431" s="440">
        <v>0.434782608695652</v>
      </c>
    </row>
    <row r="432" ht="23" customHeight="true" spans="1:5">
      <c r="A432" s="431" t="s">
        <v>301</v>
      </c>
      <c r="B432" s="429">
        <v>237.790323</v>
      </c>
      <c r="C432" s="429">
        <v>289</v>
      </c>
      <c r="D432" s="430">
        <v>1.21535643820123</v>
      </c>
      <c r="E432" s="440">
        <v>0.98972602739726</v>
      </c>
    </row>
    <row r="433" ht="23" customHeight="true" spans="1:5">
      <c r="A433" s="431" t="s">
        <v>610</v>
      </c>
      <c r="B433" s="429">
        <v>1484.3336</v>
      </c>
      <c r="C433" s="429">
        <v>1604</v>
      </c>
      <c r="D433" s="430">
        <v>1.08061961273396</v>
      </c>
      <c r="E433" s="440">
        <v>0.0137392287530194</v>
      </c>
    </row>
    <row r="434" customFormat="true" ht="23" customHeight="true" spans="1:5">
      <c r="A434" s="428" t="s">
        <v>611</v>
      </c>
      <c r="B434" s="429"/>
      <c r="C434" s="429">
        <v>578</v>
      </c>
      <c r="D434" s="430"/>
      <c r="E434" s="440"/>
    </row>
    <row r="435" customFormat="true" ht="23" customHeight="true" spans="1:5">
      <c r="A435" s="431" t="s">
        <v>611</v>
      </c>
      <c r="B435" s="429"/>
      <c r="C435" s="429">
        <v>578</v>
      </c>
      <c r="D435" s="430"/>
      <c r="E435" s="440"/>
    </row>
    <row r="436" s="410" customFormat="true" ht="23" customHeight="true" spans="1:5">
      <c r="A436" s="444" t="s">
        <v>612</v>
      </c>
      <c r="B436" s="426">
        <v>14755.449873</v>
      </c>
      <c r="C436" s="426">
        <v>17084</v>
      </c>
      <c r="D436" s="427">
        <v>1.15780949730722</v>
      </c>
      <c r="E436" s="439">
        <v>0.949163842435691</v>
      </c>
    </row>
    <row r="437" ht="23" customHeight="true" spans="1:5">
      <c r="A437" s="428" t="s">
        <v>613</v>
      </c>
      <c r="B437" s="429">
        <v>14345.449873</v>
      </c>
      <c r="C437" s="429">
        <v>15307</v>
      </c>
      <c r="D437" s="430">
        <v>1.06702823093821</v>
      </c>
      <c r="E437" s="440">
        <v>0.872392568106691</v>
      </c>
    </row>
    <row r="438" ht="23" customHeight="true" spans="1:5">
      <c r="A438" s="431" t="s">
        <v>288</v>
      </c>
      <c r="B438" s="429">
        <v>11700.772873</v>
      </c>
      <c r="C438" s="429">
        <v>12599</v>
      </c>
      <c r="D438" s="430">
        <v>1.07676647831296</v>
      </c>
      <c r="E438" s="440">
        <v>0.886504362510554</v>
      </c>
    </row>
    <row r="439" ht="23" customHeight="true" spans="1:5">
      <c r="A439" s="431" t="s">
        <v>290</v>
      </c>
      <c r="B439" s="429">
        <v>60</v>
      </c>
      <c r="C439" s="429">
        <v>60</v>
      </c>
      <c r="D439" s="430">
        <v>1</v>
      </c>
      <c r="E439" s="440">
        <v>0.292682926829268</v>
      </c>
    </row>
    <row r="440" ht="23" customHeight="true" spans="1:5">
      <c r="A440" s="431" t="s">
        <v>614</v>
      </c>
      <c r="B440" s="429">
        <v>511.285</v>
      </c>
      <c r="C440" s="429">
        <v>511</v>
      </c>
      <c r="D440" s="430">
        <v>0.999442580948004</v>
      </c>
      <c r="E440" s="440">
        <v>0.925724637681159</v>
      </c>
    </row>
    <row r="441" ht="23" customHeight="true" spans="1:5">
      <c r="A441" s="431" t="s">
        <v>615</v>
      </c>
      <c r="B441" s="429">
        <v>428.7947</v>
      </c>
      <c r="C441" s="429">
        <v>493</v>
      </c>
      <c r="D441" s="430">
        <v>1.14973436005622</v>
      </c>
      <c r="E441" s="440">
        <v>1.02708333333333</v>
      </c>
    </row>
    <row r="442" ht="23" customHeight="true" spans="1:5">
      <c r="A442" s="431" t="s">
        <v>616</v>
      </c>
      <c r="B442" s="429">
        <v>100</v>
      </c>
      <c r="C442" s="429">
        <v>99</v>
      </c>
      <c r="D442" s="430">
        <v>0.99</v>
      </c>
      <c r="E442" s="440">
        <v>0.103125</v>
      </c>
    </row>
    <row r="443" ht="23" customHeight="true" spans="1:5">
      <c r="A443" s="431" t="s">
        <v>617</v>
      </c>
      <c r="B443" s="429">
        <v>374.5973</v>
      </c>
      <c r="C443" s="429">
        <v>375</v>
      </c>
      <c r="D443" s="430">
        <v>1.00107502109599</v>
      </c>
      <c r="E443" s="440"/>
    </row>
    <row r="444" ht="23" customHeight="true" spans="1:5">
      <c r="A444" s="431" t="s">
        <v>618</v>
      </c>
      <c r="B444" s="429">
        <v>1170</v>
      </c>
      <c r="C444" s="429">
        <v>1170</v>
      </c>
      <c r="D444" s="430">
        <v>1</v>
      </c>
      <c r="E444" s="440">
        <v>1.02631578947368</v>
      </c>
    </row>
    <row r="445" ht="23" customHeight="true" spans="1:5">
      <c r="A445" s="428" t="s">
        <v>619</v>
      </c>
      <c r="B445" s="429"/>
      <c r="C445" s="429">
        <v>500</v>
      </c>
      <c r="D445" s="430"/>
      <c r="E445" s="440"/>
    </row>
    <row r="446" ht="23" customHeight="true" spans="1:5">
      <c r="A446" s="431" t="s">
        <v>619</v>
      </c>
      <c r="B446" s="429"/>
      <c r="C446" s="429">
        <v>500</v>
      </c>
      <c r="D446" s="430"/>
      <c r="E446" s="440"/>
    </row>
    <row r="447" ht="23" customHeight="true" spans="1:5">
      <c r="A447" s="428" t="s">
        <v>620</v>
      </c>
      <c r="B447" s="429">
        <v>60</v>
      </c>
      <c r="C447" s="429">
        <v>60</v>
      </c>
      <c r="D447" s="430">
        <v>1</v>
      </c>
      <c r="E447" s="440"/>
    </row>
    <row r="448" ht="23" customHeight="true" spans="1:5">
      <c r="A448" s="431" t="s">
        <v>620</v>
      </c>
      <c r="B448" s="429">
        <v>60</v>
      </c>
      <c r="C448" s="429">
        <v>60</v>
      </c>
      <c r="D448" s="430">
        <v>1</v>
      </c>
      <c r="E448" s="440"/>
    </row>
    <row r="449" ht="23" customHeight="true" spans="1:5">
      <c r="A449" s="428" t="s">
        <v>621</v>
      </c>
      <c r="B449" s="429">
        <v>350</v>
      </c>
      <c r="C449" s="429">
        <v>350</v>
      </c>
      <c r="D449" s="430">
        <v>1</v>
      </c>
      <c r="E449" s="440"/>
    </row>
    <row r="450" ht="23" customHeight="true" spans="1:5">
      <c r="A450" s="432" t="s">
        <v>621</v>
      </c>
      <c r="B450" s="433">
        <v>350</v>
      </c>
      <c r="C450" s="433">
        <v>350</v>
      </c>
      <c r="D450" s="434">
        <v>1</v>
      </c>
      <c r="E450" s="441"/>
    </row>
    <row r="451" customFormat="true" ht="23" customHeight="true" spans="1:5">
      <c r="A451" s="428" t="s">
        <v>622</v>
      </c>
      <c r="B451" s="429"/>
      <c r="C451" s="429">
        <v>867</v>
      </c>
      <c r="D451" s="430"/>
      <c r="E451" s="440"/>
    </row>
    <row r="452" customFormat="true" ht="23" customHeight="true" spans="1:5">
      <c r="A452" s="431" t="s">
        <v>622</v>
      </c>
      <c r="B452" s="429"/>
      <c r="C452" s="429">
        <v>867</v>
      </c>
      <c r="D452" s="430"/>
      <c r="E452" s="440"/>
    </row>
    <row r="453" s="410" customFormat="true" ht="23" customHeight="true" spans="1:5">
      <c r="A453" s="444" t="s">
        <v>623</v>
      </c>
      <c r="B453" s="426">
        <v>1114888.076983</v>
      </c>
      <c r="C453" s="426">
        <v>1164471</v>
      </c>
      <c r="D453" s="427">
        <v>1.04447345347093</v>
      </c>
      <c r="E453" s="439">
        <v>1.04069584024094</v>
      </c>
    </row>
    <row r="454" ht="23" customHeight="true" spans="1:5">
      <c r="A454" s="428" t="s">
        <v>624</v>
      </c>
      <c r="B454" s="429">
        <v>701952.036677</v>
      </c>
      <c r="C454" s="429">
        <v>727988</v>
      </c>
      <c r="D454" s="430">
        <v>1.03709080102717</v>
      </c>
      <c r="E454" s="440">
        <v>1.02574695476353</v>
      </c>
    </row>
    <row r="455" ht="23" customHeight="true" spans="1:5">
      <c r="A455" s="431" t="s">
        <v>288</v>
      </c>
      <c r="B455" s="429">
        <v>16907.612337</v>
      </c>
      <c r="C455" s="429">
        <v>20523</v>
      </c>
      <c r="D455" s="430">
        <v>1.21383194687332</v>
      </c>
      <c r="E455" s="440">
        <v>0.948426452239013</v>
      </c>
    </row>
    <row r="456" ht="23" customHeight="true" spans="1:5">
      <c r="A456" s="431" t="s">
        <v>290</v>
      </c>
      <c r="B456" s="429">
        <v>672.8825</v>
      </c>
      <c r="C456" s="429">
        <v>673</v>
      </c>
      <c r="D456" s="430">
        <v>1.00017462186935</v>
      </c>
      <c r="E456" s="440">
        <v>0.889035667107001</v>
      </c>
    </row>
    <row r="457" ht="23" customHeight="true" spans="1:5">
      <c r="A457" s="431" t="s">
        <v>301</v>
      </c>
      <c r="B457" s="429">
        <v>15875.034802</v>
      </c>
      <c r="C457" s="429">
        <v>18579</v>
      </c>
      <c r="D457" s="430">
        <v>1.17032814300724</v>
      </c>
      <c r="E457" s="440">
        <v>1.12805100182149</v>
      </c>
    </row>
    <row r="458" ht="23" customHeight="true" spans="1:5">
      <c r="A458" s="431" t="s">
        <v>625</v>
      </c>
      <c r="B458" s="429">
        <v>1778.5635</v>
      </c>
      <c r="C458" s="429">
        <v>22472</v>
      </c>
      <c r="D458" s="430">
        <v>12.6349157620743</v>
      </c>
      <c r="E458" s="440">
        <v>1.19927420215605</v>
      </c>
    </row>
    <row r="459" ht="23" customHeight="true" spans="1:5">
      <c r="A459" s="431" t="s">
        <v>626</v>
      </c>
      <c r="B459" s="429">
        <v>3568.877529</v>
      </c>
      <c r="C459" s="429">
        <v>1661</v>
      </c>
      <c r="D459" s="430">
        <v>0.465412440326977</v>
      </c>
      <c r="E459" s="440">
        <v>1.25453172205438</v>
      </c>
    </row>
    <row r="460" ht="23" customHeight="true" spans="1:5">
      <c r="A460" s="431" t="s">
        <v>627</v>
      </c>
      <c r="B460" s="429">
        <v>1496.21</v>
      </c>
      <c r="C460" s="429">
        <v>2250</v>
      </c>
      <c r="D460" s="430">
        <v>1.50379960032348</v>
      </c>
      <c r="E460" s="440">
        <v>2.54524886877828</v>
      </c>
    </row>
    <row r="461" ht="23" customHeight="true" spans="1:5">
      <c r="A461" s="431" t="s">
        <v>628</v>
      </c>
      <c r="B461" s="429">
        <v>5720.25</v>
      </c>
      <c r="C461" s="429">
        <v>14959</v>
      </c>
      <c r="D461" s="430">
        <v>2.61509549407806</v>
      </c>
      <c r="E461" s="440">
        <v>1.39712337722985</v>
      </c>
    </row>
    <row r="462" ht="23" customHeight="true" spans="1:5">
      <c r="A462" s="431" t="s">
        <v>629</v>
      </c>
      <c r="B462" s="429">
        <v>2950</v>
      </c>
      <c r="C462" s="429">
        <v>2950</v>
      </c>
      <c r="D462" s="430">
        <v>1</v>
      </c>
      <c r="E462" s="440">
        <v>0.555660199660953</v>
      </c>
    </row>
    <row r="463" ht="23" customHeight="true" spans="1:5">
      <c r="A463" s="431" t="s">
        <v>630</v>
      </c>
      <c r="B463" s="429">
        <v>2399.97</v>
      </c>
      <c r="C463" s="429">
        <v>2317</v>
      </c>
      <c r="D463" s="430">
        <v>0.965428734525848</v>
      </c>
      <c r="E463" s="440">
        <v>0.760669730794485</v>
      </c>
    </row>
    <row r="464" ht="23" customHeight="true" spans="1:5">
      <c r="A464" s="431" t="s">
        <v>631</v>
      </c>
      <c r="B464" s="429">
        <v>85.91</v>
      </c>
      <c r="C464" s="429">
        <v>31</v>
      </c>
      <c r="D464" s="430">
        <v>0.360842742404842</v>
      </c>
      <c r="E464" s="440">
        <v>1.06896551724138</v>
      </c>
    </row>
    <row r="465" ht="23" customHeight="true" spans="1:5">
      <c r="A465" s="431" t="s">
        <v>632</v>
      </c>
      <c r="B465" s="429">
        <v>12000</v>
      </c>
      <c r="C465" s="429">
        <v>1000</v>
      </c>
      <c r="D465" s="430">
        <v>0.0833333333333333</v>
      </c>
      <c r="E465" s="440">
        <v>1.66666666666667</v>
      </c>
    </row>
    <row r="466" ht="23" customHeight="true" spans="1:5">
      <c r="A466" s="431" t="s">
        <v>633</v>
      </c>
      <c r="B466" s="429">
        <v>501469</v>
      </c>
      <c r="C466" s="429">
        <v>500147</v>
      </c>
      <c r="D466" s="430">
        <v>0.997363745316261</v>
      </c>
      <c r="E466" s="440">
        <v>0.9031005162411</v>
      </c>
    </row>
    <row r="467" ht="23" customHeight="true" spans="1:5">
      <c r="A467" s="431" t="s">
        <v>634</v>
      </c>
      <c r="B467" s="429"/>
      <c r="C467" s="429">
        <v>10</v>
      </c>
      <c r="D467" s="430"/>
      <c r="E467" s="440"/>
    </row>
    <row r="468" ht="23" customHeight="true" spans="1:5">
      <c r="A468" s="431" t="s">
        <v>635</v>
      </c>
      <c r="B468" s="429">
        <v>923.0695</v>
      </c>
      <c r="C468" s="429">
        <v>548</v>
      </c>
      <c r="D468" s="430">
        <v>0.593671440774503</v>
      </c>
      <c r="E468" s="440">
        <v>0.0422090425941616</v>
      </c>
    </row>
    <row r="469" ht="23" customHeight="true" spans="1:5">
      <c r="A469" s="431" t="s">
        <v>636</v>
      </c>
      <c r="B469" s="429">
        <v>51626.34</v>
      </c>
      <c r="C469" s="429">
        <v>10072</v>
      </c>
      <c r="D469" s="430">
        <v>0.195094209661192</v>
      </c>
      <c r="E469" s="440">
        <v>1.99051383399209</v>
      </c>
    </row>
    <row r="470" ht="23" customHeight="true" spans="1:5">
      <c r="A470" s="431" t="s">
        <v>637</v>
      </c>
      <c r="B470" s="429">
        <v>84478.316509</v>
      </c>
      <c r="C470" s="429">
        <v>129796</v>
      </c>
      <c r="D470" s="430">
        <v>1.53644160257588</v>
      </c>
      <c r="E470" s="440">
        <v>2.23574196882267</v>
      </c>
    </row>
    <row r="471" ht="23" customHeight="true" spans="1:5">
      <c r="A471" s="428" t="s">
        <v>638</v>
      </c>
      <c r="B471" s="429">
        <v>133555.269988</v>
      </c>
      <c r="C471" s="429">
        <v>152417</v>
      </c>
      <c r="D471" s="430">
        <v>1.14122789773623</v>
      </c>
      <c r="E471" s="440">
        <v>0.866049968464296</v>
      </c>
    </row>
    <row r="472" ht="23" customHeight="true" spans="1:5">
      <c r="A472" s="431" t="s">
        <v>288</v>
      </c>
      <c r="B472" s="429">
        <v>6450.497691</v>
      </c>
      <c r="C472" s="429">
        <v>7017</v>
      </c>
      <c r="D472" s="430">
        <v>1.08782303880062</v>
      </c>
      <c r="E472" s="440">
        <v>0.437005667310207</v>
      </c>
    </row>
    <row r="473" ht="23" customHeight="true" spans="1:5">
      <c r="A473" s="431" t="s">
        <v>639</v>
      </c>
      <c r="B473" s="429">
        <v>58929.15797</v>
      </c>
      <c r="C473" s="429">
        <v>69969</v>
      </c>
      <c r="D473" s="430">
        <v>1.18734090915774</v>
      </c>
      <c r="E473" s="440">
        <v>0.942279981146051</v>
      </c>
    </row>
    <row r="474" ht="23" customHeight="true" spans="1:5">
      <c r="A474" s="431" t="s">
        <v>640</v>
      </c>
      <c r="B474" s="429">
        <v>21075.73</v>
      </c>
      <c r="C474" s="429">
        <v>1134</v>
      </c>
      <c r="D474" s="430">
        <v>0.0538059654398685</v>
      </c>
      <c r="E474" s="440"/>
    </row>
    <row r="475" ht="23" customHeight="true" spans="1:5">
      <c r="A475" s="431" t="s">
        <v>641</v>
      </c>
      <c r="B475" s="429">
        <v>559.8779</v>
      </c>
      <c r="C475" s="429">
        <v>559</v>
      </c>
      <c r="D475" s="430">
        <v>0.998431979544111</v>
      </c>
      <c r="E475" s="440">
        <v>2.66190476190476</v>
      </c>
    </row>
    <row r="476" ht="23" customHeight="true" spans="1:5">
      <c r="A476" s="431" t="s">
        <v>642</v>
      </c>
      <c r="B476" s="429">
        <v>18195.4544</v>
      </c>
      <c r="C476" s="429">
        <v>408</v>
      </c>
      <c r="D476" s="430">
        <v>0.0224231827922912</v>
      </c>
      <c r="E476" s="440">
        <v>0.602658788774003</v>
      </c>
    </row>
    <row r="477" ht="23" customHeight="true" spans="1:5">
      <c r="A477" s="431" t="s">
        <v>643</v>
      </c>
      <c r="B477" s="429">
        <v>7635.914756</v>
      </c>
      <c r="C477" s="429">
        <v>8742</v>
      </c>
      <c r="D477" s="430">
        <v>1.14485301098089</v>
      </c>
      <c r="E477" s="440">
        <v>0.976650653558262</v>
      </c>
    </row>
    <row r="478" ht="23" customHeight="true" spans="1:5">
      <c r="A478" s="432" t="s">
        <v>644</v>
      </c>
      <c r="B478" s="433">
        <v>3663.0616</v>
      </c>
      <c r="C478" s="433">
        <v>3663</v>
      </c>
      <c r="D478" s="434">
        <v>0.999983183465984</v>
      </c>
      <c r="E478" s="441">
        <v>34.8857142857143</v>
      </c>
    </row>
    <row r="479" ht="23" customHeight="true" spans="1:5">
      <c r="A479" s="431" t="s">
        <v>645</v>
      </c>
      <c r="B479" s="429">
        <v>1417</v>
      </c>
      <c r="C479" s="429">
        <v>1417</v>
      </c>
      <c r="D479" s="430">
        <v>1</v>
      </c>
      <c r="E479" s="440"/>
    </row>
    <row r="480" ht="23" customHeight="true" spans="1:5">
      <c r="A480" s="431" t="s">
        <v>646</v>
      </c>
      <c r="B480" s="429">
        <v>167</v>
      </c>
      <c r="C480" s="429">
        <v>167</v>
      </c>
      <c r="D480" s="430">
        <v>1</v>
      </c>
      <c r="E480" s="440">
        <v>1</v>
      </c>
    </row>
    <row r="481" ht="23" customHeight="true" spans="1:5">
      <c r="A481" s="431" t="s">
        <v>647</v>
      </c>
      <c r="B481" s="429">
        <v>640.825</v>
      </c>
      <c r="C481" s="429">
        <v>640</v>
      </c>
      <c r="D481" s="430">
        <v>0.998712597042874</v>
      </c>
      <c r="E481" s="440"/>
    </row>
    <row r="482" ht="23" customHeight="true" spans="1:5">
      <c r="A482" s="431" t="s">
        <v>648</v>
      </c>
      <c r="B482" s="429">
        <v>14820.750671</v>
      </c>
      <c r="C482" s="429">
        <v>58701</v>
      </c>
      <c r="D482" s="430">
        <v>3.96073055293084</v>
      </c>
      <c r="E482" s="440">
        <v>0.828911137156332</v>
      </c>
    </row>
    <row r="483" ht="23" customHeight="true" spans="1:5">
      <c r="A483" s="428" t="s">
        <v>649</v>
      </c>
      <c r="B483" s="429">
        <v>194901.294318</v>
      </c>
      <c r="C483" s="429">
        <v>275284</v>
      </c>
      <c r="D483" s="430">
        <v>1.41242776741568</v>
      </c>
      <c r="E483" s="440">
        <v>1.20622206642713</v>
      </c>
    </row>
    <row r="484" ht="23" customHeight="true" spans="1:5">
      <c r="A484" s="431" t="s">
        <v>288</v>
      </c>
      <c r="B484" s="429">
        <v>10653.596811</v>
      </c>
      <c r="C484" s="429">
        <v>11431</v>
      </c>
      <c r="D484" s="430">
        <v>1.07297096021105</v>
      </c>
      <c r="E484" s="440">
        <v>0.993568013906997</v>
      </c>
    </row>
    <row r="485" ht="23" customHeight="true" spans="1:5">
      <c r="A485" s="431" t="s">
        <v>290</v>
      </c>
      <c r="B485" s="429">
        <v>2905.474473</v>
      </c>
      <c r="C485" s="429">
        <v>2905</v>
      </c>
      <c r="D485" s="430">
        <v>0.999836696896012</v>
      </c>
      <c r="E485" s="440">
        <v>1.66285060103034</v>
      </c>
    </row>
    <row r="486" ht="23" customHeight="true" spans="1:5">
      <c r="A486" s="431" t="s">
        <v>650</v>
      </c>
      <c r="B486" s="429">
        <v>41374.579693</v>
      </c>
      <c r="C486" s="429">
        <v>46048</v>
      </c>
      <c r="D486" s="430">
        <v>1.11295390410433</v>
      </c>
      <c r="E486" s="440">
        <v>1.28099702339555</v>
      </c>
    </row>
    <row r="487" ht="23" customHeight="true" spans="1:5">
      <c r="A487" s="431" t="s">
        <v>651</v>
      </c>
      <c r="B487" s="429">
        <v>93225.348075</v>
      </c>
      <c r="C487" s="429">
        <v>148014</v>
      </c>
      <c r="D487" s="430">
        <v>1.58770123208253</v>
      </c>
      <c r="E487" s="440">
        <v>1.3426402155278</v>
      </c>
    </row>
    <row r="488" ht="23" customHeight="true" spans="1:5">
      <c r="A488" s="431" t="s">
        <v>652</v>
      </c>
      <c r="B488" s="429">
        <v>3721</v>
      </c>
      <c r="C488" s="429">
        <v>3721</v>
      </c>
      <c r="D488" s="430">
        <v>1</v>
      </c>
      <c r="E488" s="440">
        <v>0.884478250534823</v>
      </c>
    </row>
    <row r="489" ht="23" customHeight="true" spans="1:5">
      <c r="A489" s="431" t="s">
        <v>653</v>
      </c>
      <c r="B489" s="429">
        <v>771.94191</v>
      </c>
      <c r="C489" s="429">
        <v>3472</v>
      </c>
      <c r="D489" s="430">
        <v>4.49774776446585</v>
      </c>
      <c r="E489" s="440">
        <v>1.15425531914894</v>
      </c>
    </row>
    <row r="490" ht="23" customHeight="true" spans="1:5">
      <c r="A490" s="431" t="s">
        <v>654</v>
      </c>
      <c r="B490" s="429">
        <v>1908.74</v>
      </c>
      <c r="C490" s="429">
        <v>1909</v>
      </c>
      <c r="D490" s="430">
        <v>1.0001362155139</v>
      </c>
      <c r="E490" s="440">
        <v>1.66870629370629</v>
      </c>
    </row>
    <row r="491" ht="23" customHeight="true" spans="1:5">
      <c r="A491" s="431" t="s">
        <v>655</v>
      </c>
      <c r="B491" s="429">
        <v>24343.428356</v>
      </c>
      <c r="C491" s="429">
        <v>28547</v>
      </c>
      <c r="D491" s="430">
        <v>1.17267788178915</v>
      </c>
      <c r="E491" s="440">
        <v>0.877478252850951</v>
      </c>
    </row>
    <row r="492" ht="23" customHeight="true" spans="1:5">
      <c r="A492" s="431" t="s">
        <v>656</v>
      </c>
      <c r="B492" s="429">
        <v>9925.755</v>
      </c>
      <c r="C492" s="429">
        <v>5202</v>
      </c>
      <c r="D492" s="430">
        <v>0.524091114479453</v>
      </c>
      <c r="E492" s="440">
        <v>0.770096225018505</v>
      </c>
    </row>
    <row r="493" ht="23" customHeight="true" spans="1:5">
      <c r="A493" s="431" t="s">
        <v>657</v>
      </c>
      <c r="B493" s="429"/>
      <c r="C493" s="429">
        <v>-150</v>
      </c>
      <c r="D493" s="430"/>
      <c r="E493" s="440"/>
    </row>
    <row r="494" ht="23" customHeight="true" spans="1:5">
      <c r="A494" s="431" t="s">
        <v>658</v>
      </c>
      <c r="B494" s="429"/>
      <c r="C494" s="429">
        <v>941</v>
      </c>
      <c r="D494" s="430"/>
      <c r="E494" s="440"/>
    </row>
    <row r="495" ht="23" customHeight="true" spans="1:5">
      <c r="A495" s="431" t="s">
        <v>659</v>
      </c>
      <c r="B495" s="429"/>
      <c r="C495" s="429">
        <v>8000</v>
      </c>
      <c r="D495" s="430"/>
      <c r="E495" s="440"/>
    </row>
    <row r="496" ht="23" customHeight="true" spans="1:5">
      <c r="A496" s="431" t="s">
        <v>660</v>
      </c>
      <c r="B496" s="429">
        <v>4351.1</v>
      </c>
      <c r="C496" s="429">
        <v>485</v>
      </c>
      <c r="D496" s="430">
        <v>0.111466066052263</v>
      </c>
      <c r="E496" s="440">
        <v>8.08333333333333</v>
      </c>
    </row>
    <row r="497" ht="23" customHeight="true" spans="1:5">
      <c r="A497" s="431" t="s">
        <v>661</v>
      </c>
      <c r="B497" s="429">
        <v>74</v>
      </c>
      <c r="C497" s="429">
        <v>74</v>
      </c>
      <c r="D497" s="430">
        <v>1</v>
      </c>
      <c r="E497" s="440"/>
    </row>
    <row r="498" ht="23" customHeight="true" spans="1:5">
      <c r="A498" s="431" t="s">
        <v>646</v>
      </c>
      <c r="B498" s="429">
        <v>1646.33</v>
      </c>
      <c r="C498" s="429">
        <v>12351</v>
      </c>
      <c r="D498" s="430">
        <v>7.50214112601969</v>
      </c>
      <c r="E498" s="440">
        <v>2.71093064091308</v>
      </c>
    </row>
    <row r="499" ht="23" customHeight="true" spans="1:5">
      <c r="A499" s="431" t="s">
        <v>662</v>
      </c>
      <c r="B499" s="429"/>
      <c r="C499" s="429">
        <v>2334</v>
      </c>
      <c r="D499" s="430"/>
      <c r="E499" s="440"/>
    </row>
    <row r="500" ht="23" customHeight="true" spans="1:5">
      <c r="A500" s="428" t="s">
        <v>663</v>
      </c>
      <c r="B500" s="429">
        <v>83870.286</v>
      </c>
      <c r="C500" s="429">
        <v>2904</v>
      </c>
      <c r="D500" s="430">
        <v>0.0346248968317576</v>
      </c>
      <c r="E500" s="440">
        <v>0.763808521830615</v>
      </c>
    </row>
    <row r="501" ht="23" customHeight="true" spans="1:5">
      <c r="A501" s="431" t="s">
        <v>664</v>
      </c>
      <c r="B501" s="429">
        <v>83870.286</v>
      </c>
      <c r="C501" s="429">
        <v>2904</v>
      </c>
      <c r="D501" s="430">
        <v>0.0346248968317576</v>
      </c>
      <c r="E501" s="440">
        <v>0.763808521830615</v>
      </c>
    </row>
    <row r="502" ht="23" customHeight="true" spans="1:5">
      <c r="A502" s="428" t="s">
        <v>665</v>
      </c>
      <c r="B502" s="429">
        <v>413</v>
      </c>
      <c r="C502" s="429">
        <v>404</v>
      </c>
      <c r="D502" s="430">
        <v>0.978208232445521</v>
      </c>
      <c r="E502" s="440">
        <v>0.992628992628993</v>
      </c>
    </row>
    <row r="503" ht="23" customHeight="true" spans="1:5">
      <c r="A503" s="431" t="s">
        <v>666</v>
      </c>
      <c r="B503" s="429">
        <v>413</v>
      </c>
      <c r="C503" s="429">
        <v>404</v>
      </c>
      <c r="D503" s="430">
        <v>0.978208232445521</v>
      </c>
      <c r="E503" s="440">
        <v>0.992628992628993</v>
      </c>
    </row>
    <row r="504" ht="23" customHeight="true" spans="1:5">
      <c r="A504" s="428" t="s">
        <v>667</v>
      </c>
      <c r="B504" s="429">
        <v>196.19</v>
      </c>
      <c r="C504" s="429">
        <v>5474</v>
      </c>
      <c r="D504" s="430">
        <v>27.9015240328253</v>
      </c>
      <c r="E504" s="440">
        <v>6.8425</v>
      </c>
    </row>
    <row r="505" ht="23" customHeight="true" spans="1:5">
      <c r="A505" s="431" t="s">
        <v>667</v>
      </c>
      <c r="B505" s="429">
        <v>196.19</v>
      </c>
      <c r="C505" s="429">
        <v>5474</v>
      </c>
      <c r="D505" s="430">
        <v>27.9015240328253</v>
      </c>
      <c r="E505" s="440">
        <v>6.8425</v>
      </c>
    </row>
    <row r="506" s="410" customFormat="true" ht="23" customHeight="true" spans="1:5">
      <c r="A506" s="445" t="s">
        <v>668</v>
      </c>
      <c r="B506" s="446">
        <v>788409.246355</v>
      </c>
      <c r="C506" s="446">
        <v>1007571</v>
      </c>
      <c r="D506" s="447">
        <v>1.27797968460953</v>
      </c>
      <c r="E506" s="448">
        <v>0.90187729425444</v>
      </c>
    </row>
    <row r="507" ht="23" customHeight="true" spans="1:5">
      <c r="A507" s="428" t="s">
        <v>669</v>
      </c>
      <c r="B507" s="429">
        <v>275437.490816</v>
      </c>
      <c r="C507" s="429">
        <v>220344</v>
      </c>
      <c r="D507" s="430">
        <v>0.79997824314772</v>
      </c>
      <c r="E507" s="440">
        <v>0.543455419903811</v>
      </c>
    </row>
    <row r="508" ht="23" customHeight="true" spans="1:5">
      <c r="A508" s="431" t="s">
        <v>288</v>
      </c>
      <c r="B508" s="429">
        <v>19354.081837</v>
      </c>
      <c r="C508" s="429">
        <v>19768</v>
      </c>
      <c r="D508" s="430">
        <v>1.0213866080802</v>
      </c>
      <c r="E508" s="440">
        <v>0.930477759472817</v>
      </c>
    </row>
    <row r="509" ht="23" customHeight="true" spans="1:5">
      <c r="A509" s="431" t="s">
        <v>289</v>
      </c>
      <c r="B509" s="429">
        <v>6457.753497</v>
      </c>
      <c r="C509" s="429">
        <v>6887</v>
      </c>
      <c r="D509" s="430">
        <v>1.06646994240325</v>
      </c>
      <c r="E509" s="440">
        <v>1.19276065119501</v>
      </c>
    </row>
    <row r="510" ht="23" customHeight="true" spans="1:5">
      <c r="A510" s="431" t="s">
        <v>290</v>
      </c>
      <c r="B510" s="429">
        <v>807.606096</v>
      </c>
      <c r="C510" s="429">
        <v>858</v>
      </c>
      <c r="D510" s="430">
        <v>1.06239911294577</v>
      </c>
      <c r="E510" s="440">
        <v>0.743500866551127</v>
      </c>
    </row>
    <row r="511" ht="23" customHeight="true" spans="1:5">
      <c r="A511" s="431" t="s">
        <v>670</v>
      </c>
      <c r="B511" s="429">
        <v>3000</v>
      </c>
      <c r="C511" s="429">
        <v>-41051</v>
      </c>
      <c r="D511" s="430">
        <v>-13.6836666666667</v>
      </c>
      <c r="E511" s="440"/>
    </row>
    <row r="512" ht="23" customHeight="true" spans="1:5">
      <c r="A512" s="431" t="s">
        <v>671</v>
      </c>
      <c r="B512" s="429">
        <v>845.52</v>
      </c>
      <c r="C512" s="429">
        <v>846</v>
      </c>
      <c r="D512" s="430">
        <v>1.00056769798467</v>
      </c>
      <c r="E512" s="440">
        <v>0.362157534246575</v>
      </c>
    </row>
    <row r="513" ht="23" customHeight="true" spans="1:5">
      <c r="A513" s="431" t="s">
        <v>672</v>
      </c>
      <c r="B513" s="429">
        <v>7195.962793</v>
      </c>
      <c r="C513" s="429">
        <v>4751</v>
      </c>
      <c r="D513" s="430">
        <v>0.660231318124882</v>
      </c>
      <c r="E513" s="440">
        <v>0.36269944270555</v>
      </c>
    </row>
    <row r="514" ht="23" customHeight="true" spans="1:5">
      <c r="A514" s="431" t="s">
        <v>673</v>
      </c>
      <c r="B514" s="429">
        <v>3421.68</v>
      </c>
      <c r="C514" s="429">
        <v>3148</v>
      </c>
      <c r="D514" s="430">
        <v>0.920015898622899</v>
      </c>
      <c r="E514" s="440">
        <v>0.518274613105038</v>
      </c>
    </row>
    <row r="515" ht="23" customHeight="true" spans="1:5">
      <c r="A515" s="431" t="s">
        <v>674</v>
      </c>
      <c r="B515" s="429">
        <v>135000</v>
      </c>
      <c r="C515" s="429">
        <v>0</v>
      </c>
      <c r="D515" s="430">
        <v>0</v>
      </c>
      <c r="E515" s="440">
        <v>0</v>
      </c>
    </row>
    <row r="516" ht="23" customHeight="true" spans="1:5">
      <c r="A516" s="431" t="s">
        <v>675</v>
      </c>
      <c r="B516" s="429">
        <v>3213.288145</v>
      </c>
      <c r="C516" s="429">
        <v>3480</v>
      </c>
      <c r="D516" s="430">
        <v>1.0830027818747</v>
      </c>
      <c r="E516" s="440">
        <v>1.01457725947522</v>
      </c>
    </row>
    <row r="517" ht="23" customHeight="true" spans="1:5">
      <c r="A517" s="431" t="s">
        <v>676</v>
      </c>
      <c r="B517" s="429">
        <v>300</v>
      </c>
      <c r="C517" s="429">
        <v>300</v>
      </c>
      <c r="D517" s="430">
        <v>1</v>
      </c>
      <c r="E517" s="440"/>
    </row>
    <row r="518" ht="23" customHeight="true" spans="1:5">
      <c r="A518" s="431" t="s">
        <v>677</v>
      </c>
      <c r="B518" s="429">
        <v>80895.141204</v>
      </c>
      <c r="C518" s="429">
        <v>107364</v>
      </c>
      <c r="D518" s="430">
        <v>1.32719961176965</v>
      </c>
      <c r="E518" s="440">
        <v>0.640413246802825</v>
      </c>
    </row>
    <row r="519" ht="23" customHeight="true" spans="1:5">
      <c r="A519" s="431" t="s">
        <v>678</v>
      </c>
      <c r="B519" s="429">
        <v>200</v>
      </c>
      <c r="C519" s="429">
        <v>150</v>
      </c>
      <c r="D519" s="430">
        <v>0.75</v>
      </c>
      <c r="E519" s="440">
        <v>0.612244897959184</v>
      </c>
    </row>
    <row r="520" ht="23" customHeight="true" spans="1:5">
      <c r="A520" s="431" t="s">
        <v>679</v>
      </c>
      <c r="B520" s="429">
        <v>5535</v>
      </c>
      <c r="C520" s="429">
        <v>5519</v>
      </c>
      <c r="D520" s="430">
        <v>0.997109304426378</v>
      </c>
      <c r="E520" s="440">
        <v>1.17801494130203</v>
      </c>
    </row>
    <row r="521" ht="23" customHeight="true" spans="1:5">
      <c r="A521" s="431" t="s">
        <v>680</v>
      </c>
      <c r="B521" s="429">
        <v>9211.457244</v>
      </c>
      <c r="C521" s="429">
        <v>108324</v>
      </c>
      <c r="D521" s="430">
        <v>11.7597028494659</v>
      </c>
      <c r="E521" s="440">
        <v>1.05524436694495</v>
      </c>
    </row>
    <row r="522" ht="23" customHeight="true" spans="1:5">
      <c r="A522" s="428" t="s">
        <v>681</v>
      </c>
      <c r="B522" s="429">
        <v>201850</v>
      </c>
      <c r="C522" s="429">
        <v>417120</v>
      </c>
      <c r="D522" s="430">
        <v>2.06648501362398</v>
      </c>
      <c r="E522" s="440">
        <v>231.733333333333</v>
      </c>
    </row>
    <row r="523" ht="23" customHeight="true" spans="1:5">
      <c r="A523" s="431" t="s">
        <v>289</v>
      </c>
      <c r="B523" s="429">
        <v>400</v>
      </c>
      <c r="C523" s="429">
        <v>400</v>
      </c>
      <c r="D523" s="430">
        <v>1</v>
      </c>
      <c r="E523" s="440"/>
    </row>
    <row r="524" ht="23" customHeight="true" spans="1:5">
      <c r="A524" s="431" t="s">
        <v>682</v>
      </c>
      <c r="B524" s="429"/>
      <c r="C524" s="429">
        <v>-85000</v>
      </c>
      <c r="D524" s="430"/>
      <c r="E524" s="440"/>
    </row>
    <row r="525" ht="23" customHeight="true" spans="1:5">
      <c r="A525" s="431" t="s">
        <v>683</v>
      </c>
      <c r="B525" s="429">
        <v>1450</v>
      </c>
      <c r="C525" s="429">
        <v>1450</v>
      </c>
      <c r="D525" s="430">
        <v>1</v>
      </c>
      <c r="E525" s="440">
        <v>1.03202846975089</v>
      </c>
    </row>
    <row r="526" ht="23" customHeight="true" spans="1:5">
      <c r="A526" s="431" t="s">
        <v>684</v>
      </c>
      <c r="B526" s="429"/>
      <c r="C526" s="429">
        <v>270</v>
      </c>
      <c r="D526" s="430"/>
      <c r="E526" s="440"/>
    </row>
    <row r="527" ht="23" customHeight="true" spans="1:5">
      <c r="A527" s="431" t="s">
        <v>685</v>
      </c>
      <c r="B527" s="429">
        <v>200000</v>
      </c>
      <c r="C527" s="429">
        <v>500000</v>
      </c>
      <c r="D527" s="430">
        <v>2.5</v>
      </c>
      <c r="E527" s="440"/>
    </row>
    <row r="528" ht="23" customHeight="true" spans="1:5">
      <c r="A528" s="428" t="s">
        <v>686</v>
      </c>
      <c r="B528" s="429">
        <v>200000</v>
      </c>
      <c r="C528" s="429">
        <v>200000</v>
      </c>
      <c r="D528" s="430">
        <v>1</v>
      </c>
      <c r="E528" s="440">
        <v>1</v>
      </c>
    </row>
    <row r="529" ht="23" customHeight="true" spans="1:5">
      <c r="A529" s="431" t="s">
        <v>687</v>
      </c>
      <c r="B529" s="429">
        <v>200000</v>
      </c>
      <c r="C529" s="429">
        <v>200000</v>
      </c>
      <c r="D529" s="430">
        <v>1</v>
      </c>
      <c r="E529" s="440">
        <v>1</v>
      </c>
    </row>
    <row r="530" ht="23" customHeight="true" spans="1:5">
      <c r="A530" s="428" t="s">
        <v>688</v>
      </c>
      <c r="B530" s="429">
        <v>1318.285539</v>
      </c>
      <c r="C530" s="429">
        <v>1408</v>
      </c>
      <c r="D530" s="430">
        <v>1.06805389147184</v>
      </c>
      <c r="E530" s="440">
        <v>0.934306569343066</v>
      </c>
    </row>
    <row r="531" ht="23" customHeight="true" spans="1:5">
      <c r="A531" s="431" t="s">
        <v>288</v>
      </c>
      <c r="B531" s="429">
        <v>293.562739</v>
      </c>
      <c r="C531" s="429">
        <v>383</v>
      </c>
      <c r="D531" s="430">
        <v>1.30466148839141</v>
      </c>
      <c r="E531" s="440">
        <v>1.39272727272727</v>
      </c>
    </row>
    <row r="532" ht="23" customHeight="true" spans="1:5">
      <c r="A532" s="431" t="s">
        <v>689</v>
      </c>
      <c r="B532" s="429">
        <v>1024.7228</v>
      </c>
      <c r="C532" s="429">
        <v>1025</v>
      </c>
      <c r="D532" s="430">
        <v>1.00027051218144</v>
      </c>
      <c r="E532" s="440">
        <v>0.831980519480519</v>
      </c>
    </row>
    <row r="533" ht="23" customHeight="true" spans="1:5">
      <c r="A533" s="428" t="s">
        <v>690</v>
      </c>
      <c r="B533" s="429">
        <v>109210</v>
      </c>
      <c r="C533" s="429">
        <v>168106</v>
      </c>
      <c r="D533" s="430">
        <v>1.53929127369289</v>
      </c>
      <c r="E533" s="440">
        <v>0.336212</v>
      </c>
    </row>
    <row r="534" ht="23" customHeight="true" spans="1:5">
      <c r="A534" s="432" t="s">
        <v>691</v>
      </c>
      <c r="B534" s="433">
        <v>109210</v>
      </c>
      <c r="C534" s="433">
        <v>167479</v>
      </c>
      <c r="D534" s="434">
        <v>1.53355004120502</v>
      </c>
      <c r="E534" s="441">
        <v>0.334958</v>
      </c>
    </row>
    <row r="535" ht="23" customHeight="true" spans="1:5">
      <c r="A535" s="431" t="s">
        <v>692</v>
      </c>
      <c r="B535" s="429"/>
      <c r="C535" s="429">
        <v>627</v>
      </c>
      <c r="D535" s="430"/>
      <c r="E535" s="440"/>
    </row>
    <row r="536" ht="23" customHeight="true" spans="1:5">
      <c r="A536" s="428" t="s">
        <v>693</v>
      </c>
      <c r="B536" s="429">
        <v>593.47</v>
      </c>
      <c r="C536" s="429">
        <v>593</v>
      </c>
      <c r="D536" s="430">
        <v>0.999208047584545</v>
      </c>
      <c r="E536" s="440">
        <v>0.070293978188715</v>
      </c>
    </row>
    <row r="537" ht="23" customHeight="true" spans="1:5">
      <c r="A537" s="431" t="s">
        <v>693</v>
      </c>
      <c r="B537" s="429">
        <v>593.47</v>
      </c>
      <c r="C537" s="429">
        <v>593</v>
      </c>
      <c r="D537" s="430">
        <v>0.999208047584545</v>
      </c>
      <c r="E537" s="440">
        <v>0.070293978188715</v>
      </c>
    </row>
    <row r="538" s="410" customFormat="true" ht="23" customHeight="true" spans="1:5">
      <c r="A538" s="443" t="s">
        <v>694</v>
      </c>
      <c r="B538" s="426">
        <v>256646.683357</v>
      </c>
      <c r="C538" s="426">
        <v>291186</v>
      </c>
      <c r="D538" s="427">
        <v>1.13457924408458</v>
      </c>
      <c r="E538" s="439">
        <v>1.40514117232627</v>
      </c>
    </row>
    <row r="539" ht="23" customHeight="true" spans="1:5">
      <c r="A539" s="428" t="s">
        <v>695</v>
      </c>
      <c r="B539" s="429">
        <v>207649.100711</v>
      </c>
      <c r="C539" s="429">
        <v>168103</v>
      </c>
      <c r="D539" s="430">
        <v>0.80955322909855</v>
      </c>
      <c r="E539" s="440">
        <v>0.958124821886577</v>
      </c>
    </row>
    <row r="540" ht="23" customHeight="true" spans="1:5">
      <c r="A540" s="431" t="s">
        <v>288</v>
      </c>
      <c r="B540" s="429">
        <v>7744.513812</v>
      </c>
      <c r="C540" s="429">
        <v>8586</v>
      </c>
      <c r="D540" s="430">
        <v>1.10865577987557</v>
      </c>
      <c r="E540" s="440">
        <v>0.909630257442526</v>
      </c>
    </row>
    <row r="541" ht="23" customHeight="true" spans="1:5">
      <c r="A541" s="431" t="s">
        <v>696</v>
      </c>
      <c r="B541" s="429">
        <v>52794.473927</v>
      </c>
      <c r="C541" s="429">
        <v>62351</v>
      </c>
      <c r="D541" s="430">
        <v>1.18101375697415</v>
      </c>
      <c r="E541" s="440">
        <v>0.981673620404629</v>
      </c>
    </row>
    <row r="542" ht="23" customHeight="true" spans="1:5">
      <c r="A542" s="431" t="s">
        <v>697</v>
      </c>
      <c r="B542" s="429">
        <v>147110.112972</v>
      </c>
      <c r="C542" s="429">
        <v>97166</v>
      </c>
      <c r="D542" s="430">
        <v>0.660498439141937</v>
      </c>
      <c r="E542" s="440">
        <v>0.951199694569804</v>
      </c>
    </row>
    <row r="543" ht="23" customHeight="true" spans="1:5">
      <c r="A543" s="428" t="s">
        <v>698</v>
      </c>
      <c r="B543" s="429">
        <v>38768.7959</v>
      </c>
      <c r="C543" s="429">
        <v>20464</v>
      </c>
      <c r="D543" s="430">
        <v>0.52784719063199</v>
      </c>
      <c r="E543" s="440">
        <v>1.1677032810271</v>
      </c>
    </row>
    <row r="544" ht="23" customHeight="true" spans="1:5">
      <c r="A544" s="431" t="s">
        <v>699</v>
      </c>
      <c r="B544" s="429">
        <v>2255.4</v>
      </c>
      <c r="C544" s="429">
        <v>2255</v>
      </c>
      <c r="D544" s="430">
        <v>0.999822647867341</v>
      </c>
      <c r="E544" s="440">
        <v>0.280159025965958</v>
      </c>
    </row>
    <row r="545" ht="23" customHeight="true" spans="1:5">
      <c r="A545" s="431" t="s">
        <v>700</v>
      </c>
      <c r="B545" s="429">
        <v>1989</v>
      </c>
      <c r="C545" s="429">
        <v>9051</v>
      </c>
      <c r="D545" s="430">
        <v>4.55052790346908</v>
      </c>
      <c r="E545" s="440">
        <v>3.5369284876905</v>
      </c>
    </row>
    <row r="546" ht="23" customHeight="true" spans="1:5">
      <c r="A546" s="431" t="s">
        <v>701</v>
      </c>
      <c r="B546" s="429">
        <v>2800</v>
      </c>
      <c r="C546" s="429">
        <v>1284</v>
      </c>
      <c r="D546" s="430">
        <v>0.458571428571429</v>
      </c>
      <c r="E546" s="440">
        <v>4.86363636363636</v>
      </c>
    </row>
    <row r="547" ht="23" customHeight="true" spans="1:5">
      <c r="A547" s="431" t="s">
        <v>301</v>
      </c>
      <c r="B547" s="429"/>
      <c r="C547" s="429">
        <v>32</v>
      </c>
      <c r="D547" s="430"/>
      <c r="E547" s="440"/>
    </row>
    <row r="548" ht="23" customHeight="true" spans="1:5">
      <c r="A548" s="431" t="s">
        <v>702</v>
      </c>
      <c r="B548" s="429">
        <v>31724.3959</v>
      </c>
      <c r="C548" s="429">
        <v>7842</v>
      </c>
      <c r="D548" s="430">
        <v>0.247191468191204</v>
      </c>
      <c r="E548" s="440">
        <v>1.19524462734339</v>
      </c>
    </row>
    <row r="549" ht="23" customHeight="true" spans="1:5">
      <c r="A549" s="428" t="s">
        <v>703</v>
      </c>
      <c r="B549" s="429">
        <v>8111.5196</v>
      </c>
      <c r="C549" s="429">
        <v>8772</v>
      </c>
      <c r="D549" s="430">
        <v>1.08142498971463</v>
      </c>
      <c r="E549" s="440">
        <v>0.915562049890408</v>
      </c>
    </row>
    <row r="550" ht="23" customHeight="true" spans="1:5">
      <c r="A550" s="431" t="s">
        <v>288</v>
      </c>
      <c r="B550" s="429">
        <v>5420.3696</v>
      </c>
      <c r="C550" s="429">
        <v>5303</v>
      </c>
      <c r="D550" s="430">
        <v>0.978346568839143</v>
      </c>
      <c r="E550" s="440">
        <v>0.854357982922507</v>
      </c>
    </row>
    <row r="551" ht="23" customHeight="true" spans="1:5">
      <c r="A551" s="431" t="s">
        <v>289</v>
      </c>
      <c r="B551" s="429">
        <v>894.426</v>
      </c>
      <c r="C551" s="429">
        <v>894</v>
      </c>
      <c r="D551" s="430">
        <v>0.999523716886584</v>
      </c>
      <c r="E551" s="440">
        <v>0.994438264738598</v>
      </c>
    </row>
    <row r="552" ht="23" customHeight="true" spans="1:5">
      <c r="A552" s="431" t="s">
        <v>704</v>
      </c>
      <c r="B552" s="429">
        <v>1796.724</v>
      </c>
      <c r="C552" s="429">
        <v>2575</v>
      </c>
      <c r="D552" s="430">
        <v>1.43316391387882</v>
      </c>
      <c r="E552" s="440">
        <v>1.04040404040404</v>
      </c>
    </row>
    <row r="553" ht="23" customHeight="true" spans="1:5">
      <c r="A553" s="428" t="s">
        <v>705</v>
      </c>
      <c r="B553" s="429">
        <v>2106.055415</v>
      </c>
      <c r="C553" s="429">
        <v>90241</v>
      </c>
      <c r="D553" s="430">
        <v>42.8483502177933</v>
      </c>
      <c r="E553" s="440">
        <v>22.3313536253403</v>
      </c>
    </row>
    <row r="554" ht="23" customHeight="true" spans="1:5">
      <c r="A554" s="431" t="s">
        <v>706</v>
      </c>
      <c r="B554" s="429">
        <v>1977.025514</v>
      </c>
      <c r="C554" s="429">
        <v>5381</v>
      </c>
      <c r="D554" s="430">
        <v>2.72176558263679</v>
      </c>
      <c r="E554" s="440">
        <v>1.45275377969762</v>
      </c>
    </row>
    <row r="555" ht="23" customHeight="true" spans="1:5">
      <c r="A555" s="431" t="s">
        <v>707</v>
      </c>
      <c r="B555" s="429">
        <v>129.029901</v>
      </c>
      <c r="C555" s="429">
        <v>84860</v>
      </c>
      <c r="D555" s="430">
        <v>657.677013950433</v>
      </c>
      <c r="E555" s="440">
        <v>251.810089020771</v>
      </c>
    </row>
    <row r="556" ht="23" customHeight="true" spans="1:5">
      <c r="A556" s="428" t="s">
        <v>708</v>
      </c>
      <c r="B556" s="429">
        <v>11.211731</v>
      </c>
      <c r="C556" s="429">
        <v>3606</v>
      </c>
      <c r="D556" s="430">
        <v>321.627409719338</v>
      </c>
      <c r="E556" s="440">
        <v>5.70569620253165</v>
      </c>
    </row>
    <row r="557" ht="23" customHeight="true" spans="1:5">
      <c r="A557" s="431" t="s">
        <v>709</v>
      </c>
      <c r="B557" s="429"/>
      <c r="C557" s="429">
        <v>-10</v>
      </c>
      <c r="D557" s="430"/>
      <c r="E557" s="440"/>
    </row>
    <row r="558" ht="23" customHeight="true" spans="1:5">
      <c r="A558" s="431" t="s">
        <v>708</v>
      </c>
      <c r="B558" s="429">
        <v>11.211731</v>
      </c>
      <c r="C558" s="429">
        <v>3616</v>
      </c>
      <c r="D558" s="430">
        <v>322.519332652558</v>
      </c>
      <c r="E558" s="440">
        <v>5.72151898734177</v>
      </c>
    </row>
    <row r="559" s="410" customFormat="true" ht="23" customHeight="true" spans="1:5">
      <c r="A559" s="443" t="s">
        <v>710</v>
      </c>
      <c r="B559" s="426">
        <v>15590.696024</v>
      </c>
      <c r="C559" s="426">
        <v>18516</v>
      </c>
      <c r="D559" s="427">
        <v>1.18763139063816</v>
      </c>
      <c r="E559" s="439">
        <v>0.37534968578958</v>
      </c>
    </row>
    <row r="560" ht="23" customHeight="true" spans="1:5">
      <c r="A560" s="428" t="s">
        <v>711</v>
      </c>
      <c r="B560" s="429">
        <v>6293.810667</v>
      </c>
      <c r="C560" s="429">
        <v>6791</v>
      </c>
      <c r="D560" s="430">
        <v>1.0789965506282</v>
      </c>
      <c r="E560" s="440">
        <v>0.514820711090895</v>
      </c>
    </row>
    <row r="561" ht="23" customHeight="true" spans="1:5">
      <c r="A561" s="431" t="s">
        <v>288</v>
      </c>
      <c r="B561" s="429">
        <v>3441.591764</v>
      </c>
      <c r="C561" s="429">
        <v>3757</v>
      </c>
      <c r="D561" s="430">
        <v>1.09164603405298</v>
      </c>
      <c r="E561" s="440">
        <v>0.945395067941621</v>
      </c>
    </row>
    <row r="562" ht="23" customHeight="true" spans="1:5">
      <c r="A562" s="432" t="s">
        <v>712</v>
      </c>
      <c r="B562" s="433">
        <v>2852.218903</v>
      </c>
      <c r="C562" s="433">
        <v>3034</v>
      </c>
      <c r="D562" s="434">
        <v>1.06373322075974</v>
      </c>
      <c r="E562" s="441">
        <v>0.329174351741348</v>
      </c>
    </row>
    <row r="563" ht="23" customHeight="true" spans="1:5">
      <c r="A563" s="428" t="s">
        <v>713</v>
      </c>
      <c r="B563" s="429">
        <v>229.995357</v>
      </c>
      <c r="C563" s="429">
        <v>10481</v>
      </c>
      <c r="D563" s="430">
        <v>45.5704851467936</v>
      </c>
      <c r="E563" s="440">
        <v>0.312380782069623</v>
      </c>
    </row>
    <row r="564" ht="23" customHeight="true" spans="1:5">
      <c r="A564" s="431" t="s">
        <v>714</v>
      </c>
      <c r="B564" s="429">
        <v>229.995357</v>
      </c>
      <c r="C564" s="429">
        <v>10481</v>
      </c>
      <c r="D564" s="430">
        <v>45.5704851467936</v>
      </c>
      <c r="E564" s="440">
        <v>0.312380782069623</v>
      </c>
    </row>
    <row r="565" ht="23" customHeight="true" spans="1:5">
      <c r="A565" s="428" t="s">
        <v>715</v>
      </c>
      <c r="B565" s="429">
        <v>9066.89</v>
      </c>
      <c r="C565" s="429">
        <v>1244</v>
      </c>
      <c r="D565" s="430">
        <v>0.137202502732469</v>
      </c>
      <c r="E565" s="440">
        <v>0.480865867800541</v>
      </c>
    </row>
    <row r="566" ht="23" customHeight="true" spans="1:5">
      <c r="A566" s="431" t="s">
        <v>715</v>
      </c>
      <c r="B566" s="429">
        <v>9066.89</v>
      </c>
      <c r="C566" s="429">
        <v>1244</v>
      </c>
      <c r="D566" s="430">
        <v>0.137202502732469</v>
      </c>
      <c r="E566" s="440">
        <v>0.480865867800541</v>
      </c>
    </row>
    <row r="567" s="410" customFormat="true" ht="23" customHeight="true" spans="1:5">
      <c r="A567" s="443" t="s">
        <v>716</v>
      </c>
      <c r="B567" s="426">
        <v>8630.320351</v>
      </c>
      <c r="C567" s="426">
        <v>46876</v>
      </c>
      <c r="D567" s="427">
        <v>5.43154808784919</v>
      </c>
      <c r="E567" s="439">
        <v>4.94055649241147</v>
      </c>
    </row>
    <row r="568" ht="23" customHeight="true" spans="1:5">
      <c r="A568" s="428" t="s">
        <v>717</v>
      </c>
      <c r="B568" s="429">
        <v>3273.134435</v>
      </c>
      <c r="C568" s="429">
        <v>3710</v>
      </c>
      <c r="D568" s="430">
        <v>1.13347009530942</v>
      </c>
      <c r="E568" s="440">
        <v>1.25507442489851</v>
      </c>
    </row>
    <row r="569" ht="23" customHeight="true" spans="1:5">
      <c r="A569" s="431" t="s">
        <v>288</v>
      </c>
      <c r="B569" s="429">
        <v>2813.58595</v>
      </c>
      <c r="C569" s="429">
        <v>3183</v>
      </c>
      <c r="D569" s="430">
        <v>1.13129652214819</v>
      </c>
      <c r="E569" s="440">
        <v>1.19887005649718</v>
      </c>
    </row>
    <row r="570" ht="23" customHeight="true" spans="1:5">
      <c r="A570" s="431" t="s">
        <v>289</v>
      </c>
      <c r="B570" s="429">
        <v>459.548485</v>
      </c>
      <c r="C570" s="429">
        <v>527</v>
      </c>
      <c r="D570" s="430">
        <v>1.1467777986473</v>
      </c>
      <c r="E570" s="440">
        <v>1.75083056478405</v>
      </c>
    </row>
    <row r="571" ht="23" customHeight="true" spans="1:5">
      <c r="A571" s="428" t="s">
        <v>718</v>
      </c>
      <c r="B571" s="429">
        <v>692.971916</v>
      </c>
      <c r="C571" s="429">
        <v>693</v>
      </c>
      <c r="D571" s="430">
        <v>1.00004052689489</v>
      </c>
      <c r="E571" s="440">
        <v>2.28712871287129</v>
      </c>
    </row>
    <row r="572" ht="23" customHeight="true" spans="1:5">
      <c r="A572" s="431" t="s">
        <v>719</v>
      </c>
      <c r="B572" s="429">
        <v>119</v>
      </c>
      <c r="C572" s="429">
        <v>119</v>
      </c>
      <c r="D572" s="430">
        <v>1</v>
      </c>
      <c r="E572" s="440"/>
    </row>
    <row r="573" ht="23" customHeight="true" spans="1:5">
      <c r="A573" s="431" t="s">
        <v>720</v>
      </c>
      <c r="B573" s="429">
        <v>573.971916</v>
      </c>
      <c r="C573" s="429">
        <v>574</v>
      </c>
      <c r="D573" s="430">
        <v>1.00004892922322</v>
      </c>
      <c r="E573" s="440">
        <v>1.89438943894389</v>
      </c>
    </row>
    <row r="574" ht="23" customHeight="true" spans="1:5">
      <c r="A574" s="428" t="s">
        <v>721</v>
      </c>
      <c r="B574" s="429">
        <v>3190</v>
      </c>
      <c r="C574" s="429">
        <v>33199</v>
      </c>
      <c r="D574" s="430">
        <v>10.407210031348</v>
      </c>
      <c r="E574" s="440">
        <v>8.75963060686016</v>
      </c>
    </row>
    <row r="575" ht="23" customHeight="true" spans="1:5">
      <c r="A575" s="431" t="s">
        <v>722</v>
      </c>
      <c r="B575" s="429"/>
      <c r="C575" s="429">
        <v>6014</v>
      </c>
      <c r="D575" s="430"/>
      <c r="E575" s="440"/>
    </row>
    <row r="576" ht="23" customHeight="true" spans="1:5">
      <c r="A576" s="431" t="s">
        <v>723</v>
      </c>
      <c r="B576" s="429"/>
      <c r="C576" s="429">
        <v>20000</v>
      </c>
      <c r="D576" s="430"/>
      <c r="E576" s="440"/>
    </row>
    <row r="577" ht="23" customHeight="true" spans="1:5">
      <c r="A577" s="431" t="s">
        <v>724</v>
      </c>
      <c r="B577" s="429">
        <v>3190</v>
      </c>
      <c r="C577" s="429">
        <v>7185</v>
      </c>
      <c r="D577" s="430">
        <v>2.25235109717868</v>
      </c>
      <c r="E577" s="440">
        <v>1.8957783641161</v>
      </c>
    </row>
    <row r="578" ht="23" customHeight="true" spans="1:5">
      <c r="A578" s="428" t="s">
        <v>725</v>
      </c>
      <c r="B578" s="429">
        <v>1474.214</v>
      </c>
      <c r="C578" s="429">
        <v>9274</v>
      </c>
      <c r="D578" s="430">
        <v>6.2908098824187</v>
      </c>
      <c r="E578" s="440">
        <v>3.80237802378024</v>
      </c>
    </row>
    <row r="579" ht="23" customHeight="true" spans="1:5">
      <c r="A579" s="431" t="s">
        <v>725</v>
      </c>
      <c r="B579" s="429">
        <v>1474.214</v>
      </c>
      <c r="C579" s="429">
        <v>9274</v>
      </c>
      <c r="D579" s="430">
        <v>6.2908098824187</v>
      </c>
      <c r="E579" s="440">
        <v>3.80237802378024</v>
      </c>
    </row>
    <row r="580" s="410" customFormat="true" ht="23" customHeight="true" spans="1:5">
      <c r="A580" s="443" t="s">
        <v>726</v>
      </c>
      <c r="B580" s="426">
        <v>309200</v>
      </c>
      <c r="C580" s="426">
        <v>370724</v>
      </c>
      <c r="D580" s="427">
        <v>1.19897800776197</v>
      </c>
      <c r="E580" s="439">
        <v>1.41444263427178</v>
      </c>
    </row>
    <row r="581" s="410" customFormat="true" ht="23" customHeight="true" spans="1:5">
      <c r="A581" s="428" t="s">
        <v>727</v>
      </c>
      <c r="B581" s="426"/>
      <c r="C581" s="429">
        <v>896</v>
      </c>
      <c r="D581" s="427"/>
      <c r="E581" s="439"/>
    </row>
    <row r="582" s="410" customFormat="true" ht="23" customHeight="true" spans="1:5">
      <c r="A582" s="428" t="s">
        <v>728</v>
      </c>
      <c r="B582" s="426"/>
      <c r="C582" s="429">
        <v>3200</v>
      </c>
      <c r="D582" s="427"/>
      <c r="E582" s="439"/>
    </row>
    <row r="583" ht="23" customHeight="true" spans="1:5">
      <c r="A583" s="428" t="s">
        <v>729</v>
      </c>
      <c r="B583" s="429">
        <v>309200</v>
      </c>
      <c r="C583" s="429">
        <v>366628</v>
      </c>
      <c r="D583" s="430">
        <v>1.18573091849935</v>
      </c>
      <c r="E583" s="440">
        <v>1.40053557035186</v>
      </c>
    </row>
    <row r="584" s="410" customFormat="true" ht="23" customHeight="true" spans="1:5">
      <c r="A584" s="443" t="s">
        <v>730</v>
      </c>
      <c r="B584" s="426">
        <v>252632.818738</v>
      </c>
      <c r="C584" s="426">
        <v>257603</v>
      </c>
      <c r="D584" s="427">
        <v>1.01967353761411</v>
      </c>
      <c r="E584" s="439">
        <v>1.75244904623255</v>
      </c>
    </row>
    <row r="585" ht="23" customHeight="true" spans="1:5">
      <c r="A585" s="428" t="s">
        <v>731</v>
      </c>
      <c r="B585" s="429">
        <v>223553.097788</v>
      </c>
      <c r="C585" s="429">
        <v>226340</v>
      </c>
      <c r="D585" s="430">
        <v>1.01246639943519</v>
      </c>
      <c r="E585" s="440">
        <v>1.88172892262414</v>
      </c>
    </row>
    <row r="586" ht="23" customHeight="true" spans="1:5">
      <c r="A586" s="431" t="s">
        <v>288</v>
      </c>
      <c r="B586" s="429">
        <v>8957.214317</v>
      </c>
      <c r="C586" s="429">
        <v>10878</v>
      </c>
      <c r="D586" s="430">
        <v>1.21444007199365</v>
      </c>
      <c r="E586" s="440">
        <v>1.11147440482272</v>
      </c>
    </row>
    <row r="587" ht="23" customHeight="true" spans="1:5">
      <c r="A587" s="431" t="s">
        <v>290</v>
      </c>
      <c r="B587" s="429">
        <v>1584.065863</v>
      </c>
      <c r="C587" s="429">
        <v>1756</v>
      </c>
      <c r="D587" s="430">
        <v>1.10853976530646</v>
      </c>
      <c r="E587" s="440">
        <v>1.0826140567201</v>
      </c>
    </row>
    <row r="588" ht="23" customHeight="true" spans="1:5">
      <c r="A588" s="431" t="s">
        <v>732</v>
      </c>
      <c r="B588" s="429">
        <v>21184.670409</v>
      </c>
      <c r="C588" s="429">
        <v>518</v>
      </c>
      <c r="D588" s="430">
        <v>0.0244516430984895</v>
      </c>
      <c r="E588" s="440">
        <v>0.119796484736355</v>
      </c>
    </row>
    <row r="589" ht="23" customHeight="true" spans="1:5">
      <c r="A589" s="431" t="s">
        <v>733</v>
      </c>
      <c r="B589" s="429">
        <v>5983.261712</v>
      </c>
      <c r="C589" s="429">
        <v>6842</v>
      </c>
      <c r="D589" s="430">
        <v>1.14352343743843</v>
      </c>
      <c r="E589" s="440">
        <v>1.69398365932161</v>
      </c>
    </row>
    <row r="590" ht="23" customHeight="true" spans="1:5">
      <c r="A590" s="432" t="s">
        <v>734</v>
      </c>
      <c r="B590" s="433">
        <v>108.346716</v>
      </c>
      <c r="C590" s="433">
        <v>108</v>
      </c>
      <c r="D590" s="434">
        <v>0.99679993992619</v>
      </c>
      <c r="E590" s="441">
        <v>1.8</v>
      </c>
    </row>
    <row r="591" ht="23" customHeight="true" spans="1:5">
      <c r="A591" s="431" t="s">
        <v>735</v>
      </c>
      <c r="B591" s="429">
        <v>189.75</v>
      </c>
      <c r="C591" s="429">
        <v>190</v>
      </c>
      <c r="D591" s="430">
        <v>1.00131752305665</v>
      </c>
      <c r="E591" s="440">
        <v>0.88785046728972</v>
      </c>
    </row>
    <row r="592" ht="23" customHeight="true" spans="1:5">
      <c r="A592" s="431" t="s">
        <v>736</v>
      </c>
      <c r="B592" s="429">
        <v>14826.106459</v>
      </c>
      <c r="C592" s="429">
        <v>15696</v>
      </c>
      <c r="D592" s="430">
        <v>1.05867309420755</v>
      </c>
      <c r="E592" s="440">
        <v>3.61909153792944</v>
      </c>
    </row>
    <row r="593" ht="23" customHeight="true" spans="1:5">
      <c r="A593" s="431" t="s">
        <v>737</v>
      </c>
      <c r="B593" s="429"/>
      <c r="C593" s="429">
        <v>58000</v>
      </c>
      <c r="D593" s="430"/>
      <c r="E593" s="440"/>
    </row>
    <row r="594" ht="23" customHeight="true" spans="1:5">
      <c r="A594" s="431" t="s">
        <v>738</v>
      </c>
      <c r="B594" s="429">
        <v>632.320608</v>
      </c>
      <c r="C594" s="429">
        <v>1606</v>
      </c>
      <c r="D594" s="430">
        <v>2.53985079670217</v>
      </c>
      <c r="E594" s="440">
        <v>0.353588727432849</v>
      </c>
    </row>
    <row r="595" ht="23" customHeight="true" spans="1:5">
      <c r="A595" s="431" t="s">
        <v>739</v>
      </c>
      <c r="B595" s="429">
        <v>10080.33</v>
      </c>
      <c r="C595" s="429">
        <v>7506</v>
      </c>
      <c r="D595" s="430">
        <v>0.744618479752151</v>
      </c>
      <c r="E595" s="440"/>
    </row>
    <row r="596" ht="23" customHeight="true" spans="1:5">
      <c r="A596" s="431" t="s">
        <v>740</v>
      </c>
      <c r="B596" s="429">
        <v>381.2</v>
      </c>
      <c r="C596" s="429">
        <v>381</v>
      </c>
      <c r="D596" s="430">
        <v>0.999475341028332</v>
      </c>
      <c r="E596" s="440">
        <v>0.850446428571429</v>
      </c>
    </row>
    <row r="597" ht="23" customHeight="true" spans="1:5">
      <c r="A597" s="431" t="s">
        <v>741</v>
      </c>
      <c r="B597" s="429">
        <v>65</v>
      </c>
      <c r="C597" s="429">
        <v>0</v>
      </c>
      <c r="D597" s="430">
        <v>0</v>
      </c>
      <c r="E597" s="440"/>
    </row>
    <row r="598" ht="23" customHeight="true" spans="1:5">
      <c r="A598" s="431" t="s">
        <v>742</v>
      </c>
      <c r="B598" s="429">
        <v>19561.408471</v>
      </c>
      <c r="C598" s="429">
        <v>1166</v>
      </c>
      <c r="D598" s="430">
        <v>0.0596071597670795</v>
      </c>
      <c r="E598" s="440">
        <v>0.0699627985119405</v>
      </c>
    </row>
    <row r="599" ht="23" customHeight="true" spans="1:5">
      <c r="A599" s="431" t="s">
        <v>743</v>
      </c>
      <c r="B599" s="429">
        <v>21663.7</v>
      </c>
      <c r="C599" s="429">
        <v>21664</v>
      </c>
      <c r="D599" s="430">
        <v>1.00001384804996</v>
      </c>
      <c r="E599" s="440">
        <v>1.19743533053283</v>
      </c>
    </row>
    <row r="600" ht="23" customHeight="true" spans="1:5">
      <c r="A600" s="431" t="s">
        <v>301</v>
      </c>
      <c r="B600" s="429">
        <v>15651.625454</v>
      </c>
      <c r="C600" s="429">
        <v>18847</v>
      </c>
      <c r="D600" s="430">
        <v>1.20415608304653</v>
      </c>
      <c r="E600" s="440">
        <v>0.914592128888242</v>
      </c>
    </row>
    <row r="601" ht="23" customHeight="true" spans="1:5">
      <c r="A601" s="431" t="s">
        <v>744</v>
      </c>
      <c r="B601" s="429">
        <v>102684.097779</v>
      </c>
      <c r="C601" s="429">
        <v>81182</v>
      </c>
      <c r="D601" s="430">
        <v>0.790599535428772</v>
      </c>
      <c r="E601" s="440">
        <v>2.28302258218735</v>
      </c>
    </row>
    <row r="602" ht="23" customHeight="true" spans="1:5">
      <c r="A602" s="428" t="s">
        <v>745</v>
      </c>
      <c r="B602" s="429">
        <v>27734.5597</v>
      </c>
      <c r="C602" s="429">
        <v>29918</v>
      </c>
      <c r="D602" s="430">
        <v>1.07872633723477</v>
      </c>
      <c r="E602" s="440">
        <v>1.15531356194007</v>
      </c>
    </row>
    <row r="603" ht="23" customHeight="true" spans="1:5">
      <c r="A603" s="431" t="s">
        <v>288</v>
      </c>
      <c r="B603" s="429">
        <v>273.0905</v>
      </c>
      <c r="C603" s="429">
        <v>289</v>
      </c>
      <c r="D603" s="430">
        <v>1.05825724439334</v>
      </c>
      <c r="E603" s="440">
        <v>0.162816901408451</v>
      </c>
    </row>
    <row r="604" ht="23" customHeight="true" spans="1:5">
      <c r="A604" s="431" t="s">
        <v>289</v>
      </c>
      <c r="B604" s="429">
        <v>86.5</v>
      </c>
      <c r="C604" s="429">
        <v>86</v>
      </c>
      <c r="D604" s="430">
        <v>0.994219653179191</v>
      </c>
      <c r="E604" s="440">
        <v>1.06172839506173</v>
      </c>
    </row>
    <row r="605" ht="23" customHeight="true" spans="1:5">
      <c r="A605" s="431" t="s">
        <v>746</v>
      </c>
      <c r="B605" s="429">
        <v>15298.4392</v>
      </c>
      <c r="C605" s="429">
        <v>15466</v>
      </c>
      <c r="D605" s="430">
        <v>1.01095280360365</v>
      </c>
      <c r="E605" s="440">
        <v>1.04790297445626</v>
      </c>
    </row>
    <row r="606" ht="23" customHeight="true" spans="1:5">
      <c r="A606" s="431" t="s">
        <v>747</v>
      </c>
      <c r="B606" s="429">
        <v>948.5</v>
      </c>
      <c r="C606" s="429">
        <v>949</v>
      </c>
      <c r="D606" s="430">
        <v>1.00052714812862</v>
      </c>
      <c r="E606" s="440">
        <v>1.04746136865342</v>
      </c>
    </row>
    <row r="607" ht="23" customHeight="true" spans="1:5">
      <c r="A607" s="431" t="s">
        <v>748</v>
      </c>
      <c r="B607" s="429">
        <v>1168.03</v>
      </c>
      <c r="C607" s="429">
        <v>1168</v>
      </c>
      <c r="D607" s="430">
        <v>0.999974315728192</v>
      </c>
      <c r="E607" s="440">
        <v>0.93365307753797</v>
      </c>
    </row>
    <row r="608" ht="23" customHeight="true" spans="1:5">
      <c r="A608" s="431" t="s">
        <v>749</v>
      </c>
      <c r="B608" s="429">
        <v>9960</v>
      </c>
      <c r="C608" s="429">
        <v>9960</v>
      </c>
      <c r="D608" s="430">
        <v>1</v>
      </c>
      <c r="E608" s="440">
        <v>1.43144581776373</v>
      </c>
    </row>
    <row r="609" ht="23" customHeight="true" spans="1:5">
      <c r="A609" s="431" t="s">
        <v>750</v>
      </c>
      <c r="B609" s="429"/>
      <c r="C609" s="429">
        <v>2000</v>
      </c>
      <c r="D609" s="430"/>
      <c r="E609" s="440"/>
    </row>
    <row r="610" ht="23" customHeight="true" spans="1:5">
      <c r="A610" s="428" t="s">
        <v>751</v>
      </c>
      <c r="B610" s="429">
        <v>1345.16125</v>
      </c>
      <c r="C610" s="429">
        <v>1345</v>
      </c>
      <c r="D610" s="430">
        <v>0.999880125895687</v>
      </c>
      <c r="E610" s="440">
        <v>1.64626682986536</v>
      </c>
    </row>
    <row r="611" ht="23" customHeight="true" spans="1:5">
      <c r="A611" s="431" t="s">
        <v>751</v>
      </c>
      <c r="B611" s="429">
        <v>1345.16125</v>
      </c>
      <c r="C611" s="429">
        <v>1345</v>
      </c>
      <c r="D611" s="430">
        <v>0.999880125895687</v>
      </c>
      <c r="E611" s="440">
        <v>1.64626682986536</v>
      </c>
    </row>
    <row r="612" s="410" customFormat="true" ht="23" customHeight="true" spans="1:5">
      <c r="A612" s="443" t="s">
        <v>752</v>
      </c>
      <c r="B612" s="426">
        <v>990</v>
      </c>
      <c r="C612" s="426">
        <v>990</v>
      </c>
      <c r="D612" s="427">
        <v>1</v>
      </c>
      <c r="E612" s="439">
        <v>4.95</v>
      </c>
    </row>
    <row r="613" ht="23" customHeight="true" spans="1:5">
      <c r="A613" s="428" t="s">
        <v>753</v>
      </c>
      <c r="B613" s="429">
        <v>990</v>
      </c>
      <c r="C613" s="429">
        <v>990</v>
      </c>
      <c r="D613" s="430">
        <v>1</v>
      </c>
      <c r="E613" s="440">
        <v>4.95</v>
      </c>
    </row>
    <row r="614" ht="23" customHeight="true" spans="1:5">
      <c r="A614" s="431" t="s">
        <v>754</v>
      </c>
      <c r="B614" s="429">
        <v>640</v>
      </c>
      <c r="C614" s="429">
        <v>640</v>
      </c>
      <c r="D614" s="430">
        <v>1</v>
      </c>
      <c r="E614" s="440">
        <v>3.2</v>
      </c>
    </row>
    <row r="615" ht="23" customHeight="true" spans="1:5">
      <c r="A615" s="431" t="s">
        <v>755</v>
      </c>
      <c r="B615" s="429">
        <v>350</v>
      </c>
      <c r="C615" s="429">
        <v>350</v>
      </c>
      <c r="D615" s="430">
        <v>1</v>
      </c>
      <c r="E615" s="440"/>
    </row>
    <row r="616" s="410" customFormat="true" ht="23" customHeight="true" spans="1:5">
      <c r="A616" s="443" t="s">
        <v>756</v>
      </c>
      <c r="B616" s="426">
        <v>80724.6079</v>
      </c>
      <c r="C616" s="426">
        <v>75813</v>
      </c>
      <c r="D616" s="427">
        <v>0.939156001772292</v>
      </c>
      <c r="E616" s="439">
        <v>1.64871800447992</v>
      </c>
    </row>
    <row r="617" ht="23" customHeight="true" spans="1:5">
      <c r="A617" s="428" t="s">
        <v>757</v>
      </c>
      <c r="B617" s="429">
        <v>60771.6879</v>
      </c>
      <c r="C617" s="429">
        <v>45046</v>
      </c>
      <c r="D617" s="430">
        <v>0.741233320261292</v>
      </c>
      <c r="E617" s="440">
        <v>1.22467511282693</v>
      </c>
    </row>
    <row r="618" ht="23" customHeight="true" spans="1:5">
      <c r="A618" s="432" t="s">
        <v>288</v>
      </c>
      <c r="B618" s="433">
        <v>2739.1379</v>
      </c>
      <c r="C618" s="433">
        <v>3047</v>
      </c>
      <c r="D618" s="434">
        <v>1.11239379368231</v>
      </c>
      <c r="E618" s="441">
        <v>0.938983050847458</v>
      </c>
    </row>
    <row r="619" ht="23" customHeight="true" spans="1:5">
      <c r="A619" s="431" t="s">
        <v>758</v>
      </c>
      <c r="B619" s="429">
        <v>681.55</v>
      </c>
      <c r="C619" s="429">
        <v>672</v>
      </c>
      <c r="D619" s="430">
        <v>0.985987821876605</v>
      </c>
      <c r="E619" s="440">
        <v>0.735229759299781</v>
      </c>
    </row>
    <row r="620" ht="23" customHeight="true" spans="1:5">
      <c r="A620" s="431" t="s">
        <v>759</v>
      </c>
      <c r="B620" s="429">
        <v>3000</v>
      </c>
      <c r="C620" s="429">
        <v>-13000</v>
      </c>
      <c r="D620" s="430">
        <v>-4.33333333333333</v>
      </c>
      <c r="E620" s="440"/>
    </row>
    <row r="621" ht="23" customHeight="true" spans="1:5">
      <c r="A621" s="431" t="s">
        <v>760</v>
      </c>
      <c r="B621" s="429">
        <v>53813</v>
      </c>
      <c r="C621" s="429">
        <v>53813</v>
      </c>
      <c r="D621" s="430">
        <v>1</v>
      </c>
      <c r="E621" s="440">
        <v>1.93962658592849</v>
      </c>
    </row>
    <row r="622" ht="23" customHeight="true" spans="1:5">
      <c r="A622" s="431" t="s">
        <v>761</v>
      </c>
      <c r="B622" s="429">
        <v>538</v>
      </c>
      <c r="C622" s="429">
        <v>514</v>
      </c>
      <c r="D622" s="430">
        <v>0.955390334572491</v>
      </c>
      <c r="E622" s="440">
        <v>0.337270341207349</v>
      </c>
    </row>
    <row r="623" ht="23" customHeight="true" spans="1:5">
      <c r="A623" s="428" t="s">
        <v>762</v>
      </c>
      <c r="B623" s="429"/>
      <c r="C623" s="429">
        <v>2380</v>
      </c>
      <c r="D623" s="430"/>
      <c r="E623" s="440"/>
    </row>
    <row r="624" ht="23" customHeight="true" spans="1:5">
      <c r="A624" s="431" t="s">
        <v>763</v>
      </c>
      <c r="B624" s="429"/>
      <c r="C624" s="429">
        <v>2380</v>
      </c>
      <c r="D624" s="430"/>
      <c r="E624" s="440"/>
    </row>
    <row r="625" ht="23" customHeight="true" spans="1:5">
      <c r="A625" s="428" t="s">
        <v>764</v>
      </c>
      <c r="B625" s="429">
        <v>19952.92</v>
      </c>
      <c r="C625" s="429">
        <v>28387</v>
      </c>
      <c r="D625" s="430">
        <v>1.42269903352492</v>
      </c>
      <c r="E625" s="440">
        <v>3.08520812955114</v>
      </c>
    </row>
    <row r="626" ht="23" customHeight="true" spans="1:5">
      <c r="A626" s="431" t="s">
        <v>765</v>
      </c>
      <c r="B626" s="429">
        <v>4248.71</v>
      </c>
      <c r="C626" s="429">
        <v>4244</v>
      </c>
      <c r="D626" s="430">
        <v>0.998891428221743</v>
      </c>
      <c r="E626" s="440">
        <v>0.824878522837706</v>
      </c>
    </row>
    <row r="627" ht="23" customHeight="true" spans="1:5">
      <c r="A627" s="431" t="s">
        <v>766</v>
      </c>
      <c r="B627" s="429">
        <v>763.18</v>
      </c>
      <c r="C627" s="429">
        <v>632</v>
      </c>
      <c r="D627" s="430">
        <v>0.828113944285752</v>
      </c>
      <c r="E627" s="440">
        <v>0.90674318507891</v>
      </c>
    </row>
    <row r="628" ht="23" customHeight="true" spans="1:5">
      <c r="A628" s="431" t="s">
        <v>767</v>
      </c>
      <c r="B628" s="429">
        <v>346.62</v>
      </c>
      <c r="C628" s="429">
        <v>344</v>
      </c>
      <c r="D628" s="430">
        <v>0.992441290173677</v>
      </c>
      <c r="E628" s="440">
        <v>0.567656765676568</v>
      </c>
    </row>
    <row r="629" ht="23" customHeight="true" spans="1:5">
      <c r="A629" s="431" t="s">
        <v>768</v>
      </c>
      <c r="B629" s="429">
        <v>994.91</v>
      </c>
      <c r="C629" s="429">
        <v>995</v>
      </c>
      <c r="D629" s="430">
        <v>1.00009046044366</v>
      </c>
      <c r="E629" s="440">
        <v>0.995</v>
      </c>
    </row>
    <row r="630" ht="23" customHeight="true" spans="1:5">
      <c r="A630" s="431" t="s">
        <v>769</v>
      </c>
      <c r="B630" s="429">
        <v>11502</v>
      </c>
      <c r="C630" s="429">
        <v>7502</v>
      </c>
      <c r="D630" s="430">
        <v>0.652234394018432</v>
      </c>
      <c r="E630" s="440">
        <v>174.46511627907</v>
      </c>
    </row>
    <row r="631" ht="23" customHeight="true" spans="1:5">
      <c r="A631" s="431" t="s">
        <v>770</v>
      </c>
      <c r="B631" s="429">
        <v>2097.5</v>
      </c>
      <c r="C631" s="429">
        <v>14670</v>
      </c>
      <c r="D631" s="430">
        <v>6.99404052443385</v>
      </c>
      <c r="E631" s="440">
        <v>8.57894736842105</v>
      </c>
    </row>
    <row r="632" s="410" customFormat="true" ht="23" customHeight="true" spans="1:5">
      <c r="A632" s="443" t="s">
        <v>771</v>
      </c>
      <c r="B632" s="426">
        <v>64683.839439</v>
      </c>
      <c r="C632" s="426">
        <v>100317</v>
      </c>
      <c r="D632" s="427">
        <v>1.55088196480056</v>
      </c>
      <c r="E632" s="439">
        <v>1.13502596653203</v>
      </c>
    </row>
    <row r="633" ht="23" customHeight="true" spans="1:5">
      <c r="A633" s="428" t="s">
        <v>772</v>
      </c>
      <c r="B633" s="429">
        <v>36396.514694</v>
      </c>
      <c r="C633" s="429">
        <v>41198</v>
      </c>
      <c r="D633" s="430">
        <v>1.13192156848995</v>
      </c>
      <c r="E633" s="440">
        <v>0.88527408298773</v>
      </c>
    </row>
    <row r="634" ht="23" customHeight="true" spans="1:5">
      <c r="A634" s="431" t="s">
        <v>288</v>
      </c>
      <c r="B634" s="429">
        <v>6848.948394</v>
      </c>
      <c r="C634" s="429">
        <v>7941</v>
      </c>
      <c r="D634" s="430">
        <v>1.1594480704449</v>
      </c>
      <c r="E634" s="440">
        <v>0.955365736284889</v>
      </c>
    </row>
    <row r="635" ht="23" customHeight="true" spans="1:5">
      <c r="A635" s="431" t="s">
        <v>289</v>
      </c>
      <c r="B635" s="429">
        <v>1698</v>
      </c>
      <c r="C635" s="429">
        <v>1696</v>
      </c>
      <c r="D635" s="430">
        <v>0.998822143698469</v>
      </c>
      <c r="E635" s="440">
        <v>1.90990990990991</v>
      </c>
    </row>
    <row r="636" ht="23" customHeight="true" spans="1:5">
      <c r="A636" s="431" t="s">
        <v>773</v>
      </c>
      <c r="B636" s="429"/>
      <c r="C636" s="429">
        <v>198</v>
      </c>
      <c r="D636" s="430"/>
      <c r="E636" s="440"/>
    </row>
    <row r="637" ht="23" customHeight="true" spans="1:5">
      <c r="A637" s="431" t="s">
        <v>774</v>
      </c>
      <c r="B637" s="429"/>
      <c r="C637" s="429">
        <v>342</v>
      </c>
      <c r="D637" s="430"/>
      <c r="E637" s="440"/>
    </row>
    <row r="638" ht="23" customHeight="true" spans="1:5">
      <c r="A638" s="431" t="s">
        <v>775</v>
      </c>
      <c r="B638" s="429">
        <v>2258</v>
      </c>
      <c r="C638" s="429">
        <v>10236</v>
      </c>
      <c r="D638" s="430">
        <v>4.53321523472099</v>
      </c>
      <c r="E638" s="440">
        <v>5.118</v>
      </c>
    </row>
    <row r="639" ht="23" customHeight="true" spans="1:5">
      <c r="A639" s="431" t="s">
        <v>776</v>
      </c>
      <c r="B639" s="429"/>
      <c r="C639" s="429">
        <v>4811</v>
      </c>
      <c r="D639" s="430"/>
      <c r="E639" s="440"/>
    </row>
    <row r="640" ht="23" customHeight="true" spans="1:5">
      <c r="A640" s="431" t="s">
        <v>301</v>
      </c>
      <c r="B640" s="429">
        <v>1859.0663</v>
      </c>
      <c r="C640" s="429">
        <v>2179</v>
      </c>
      <c r="D640" s="430">
        <v>1.17209375480584</v>
      </c>
      <c r="E640" s="440">
        <v>1.89313640312772</v>
      </c>
    </row>
    <row r="641" ht="23" customHeight="true" spans="1:5">
      <c r="A641" s="431" t="s">
        <v>777</v>
      </c>
      <c r="B641" s="429">
        <v>23732.5</v>
      </c>
      <c r="C641" s="429">
        <v>13795</v>
      </c>
      <c r="D641" s="430">
        <v>0.581270409775624</v>
      </c>
      <c r="E641" s="440">
        <v>7.31442205726405</v>
      </c>
    </row>
    <row r="642" ht="23" customHeight="true" spans="1:5">
      <c r="A642" s="428" t="s">
        <v>778</v>
      </c>
      <c r="B642" s="429">
        <v>19219.7501</v>
      </c>
      <c r="C642" s="429">
        <v>34123</v>
      </c>
      <c r="D642" s="430">
        <v>1.77541330259023</v>
      </c>
      <c r="E642" s="440">
        <v>2.13602503912363</v>
      </c>
    </row>
    <row r="643" ht="23" customHeight="true" spans="1:5">
      <c r="A643" s="431" t="s">
        <v>288</v>
      </c>
      <c r="B643" s="429">
        <v>4345</v>
      </c>
      <c r="C643" s="429">
        <v>6447</v>
      </c>
      <c r="D643" s="430">
        <v>1.48377445339471</v>
      </c>
      <c r="E643" s="440">
        <v>1.85311871227364</v>
      </c>
    </row>
    <row r="644" ht="22.5" customHeight="true" spans="1:5">
      <c r="A644" s="431" t="s">
        <v>779</v>
      </c>
      <c r="B644" s="429">
        <v>14874.7501</v>
      </c>
      <c r="C644" s="429">
        <v>27676</v>
      </c>
      <c r="D644" s="430">
        <v>1.86060268669657</v>
      </c>
      <c r="E644" s="440">
        <v>2.21478873239437</v>
      </c>
    </row>
    <row r="645" ht="22.5" customHeight="true" spans="1:5">
      <c r="A645" s="428" t="s">
        <v>780</v>
      </c>
      <c r="B645" s="429">
        <v>43</v>
      </c>
      <c r="C645" s="429">
        <v>43</v>
      </c>
      <c r="D645" s="430">
        <v>1</v>
      </c>
      <c r="E645" s="440">
        <v>1</v>
      </c>
    </row>
    <row r="646" ht="22.5" customHeight="true" spans="1:5">
      <c r="A646" s="432" t="s">
        <v>289</v>
      </c>
      <c r="B646" s="433">
        <v>43</v>
      </c>
      <c r="C646" s="433">
        <v>43</v>
      </c>
      <c r="D646" s="434">
        <v>1</v>
      </c>
      <c r="E646" s="441"/>
    </row>
    <row r="647" ht="22.5" customHeight="true" spans="1:5">
      <c r="A647" s="428" t="s">
        <v>781</v>
      </c>
      <c r="B647" s="429">
        <v>5374.11</v>
      </c>
      <c r="C647" s="429">
        <v>5374</v>
      </c>
      <c r="D647" s="430">
        <v>0.999979531494517</v>
      </c>
      <c r="E647" s="440">
        <v>0.591069071711395</v>
      </c>
    </row>
    <row r="648" ht="22.5" customHeight="true" spans="1:5">
      <c r="A648" s="431" t="s">
        <v>288</v>
      </c>
      <c r="B648" s="429">
        <v>1227</v>
      </c>
      <c r="C648" s="429">
        <v>1227</v>
      </c>
      <c r="D648" s="430">
        <v>1</v>
      </c>
      <c r="E648" s="440">
        <v>0.959343236903831</v>
      </c>
    </row>
    <row r="649" ht="22.5" customHeight="true" spans="1:5">
      <c r="A649" s="431" t="s">
        <v>782</v>
      </c>
      <c r="B649" s="429">
        <v>477.54</v>
      </c>
      <c r="C649" s="429">
        <v>477</v>
      </c>
      <c r="D649" s="430">
        <v>0.998869204673954</v>
      </c>
      <c r="E649" s="440">
        <v>0.954</v>
      </c>
    </row>
    <row r="650" ht="22.5" customHeight="true" spans="1:5">
      <c r="A650" s="431" t="s">
        <v>783</v>
      </c>
      <c r="B650" s="429">
        <v>51.57</v>
      </c>
      <c r="C650" s="429">
        <v>52</v>
      </c>
      <c r="D650" s="430">
        <v>1.00833818111305</v>
      </c>
      <c r="E650" s="440">
        <v>0.852459016393443</v>
      </c>
    </row>
    <row r="651" ht="22.5" customHeight="true" spans="1:5">
      <c r="A651" s="431" t="s">
        <v>784</v>
      </c>
      <c r="B651" s="429">
        <v>3618</v>
      </c>
      <c r="C651" s="429">
        <v>3618</v>
      </c>
      <c r="D651" s="430">
        <v>1</v>
      </c>
      <c r="E651" s="440"/>
    </row>
    <row r="652" ht="22.5" customHeight="true" spans="1:5">
      <c r="A652" s="428" t="s">
        <v>785</v>
      </c>
      <c r="B652" s="429">
        <v>1485.874045</v>
      </c>
      <c r="C652" s="429">
        <v>13696</v>
      </c>
      <c r="D652" s="430">
        <v>9.21747038121256</v>
      </c>
      <c r="E652" s="440">
        <v>1.93583038869258</v>
      </c>
    </row>
    <row r="653" ht="22.5" customHeight="true" spans="1:5">
      <c r="A653" s="431" t="s">
        <v>786</v>
      </c>
      <c r="B653" s="429">
        <v>1485.874045</v>
      </c>
      <c r="C653" s="429">
        <v>5763</v>
      </c>
      <c r="D653" s="430">
        <v>3.8785252487535</v>
      </c>
      <c r="E653" s="440">
        <v>3.46750902527076</v>
      </c>
    </row>
    <row r="654" ht="22.5" customHeight="true" spans="1:5">
      <c r="A654" s="431" t="s">
        <v>787</v>
      </c>
      <c r="B654" s="429"/>
      <c r="C654" s="429">
        <v>5596</v>
      </c>
      <c r="D654" s="430"/>
      <c r="E654" s="440"/>
    </row>
    <row r="655" ht="22.5" customHeight="true" spans="1:5">
      <c r="A655" s="431" t="s">
        <v>788</v>
      </c>
      <c r="B655" s="429"/>
      <c r="C655" s="429">
        <v>2337</v>
      </c>
      <c r="D655" s="430"/>
      <c r="E655" s="440"/>
    </row>
    <row r="656" ht="22.5" customHeight="true" spans="1:5">
      <c r="A656" s="428" t="s">
        <v>789</v>
      </c>
      <c r="B656" s="429">
        <v>2164.5906</v>
      </c>
      <c r="C656" s="429">
        <v>5899</v>
      </c>
      <c r="D656" s="430">
        <v>2.72522665486952</v>
      </c>
      <c r="E656" s="440">
        <v>2.84289156626506</v>
      </c>
    </row>
    <row r="657" ht="22.5" customHeight="true" spans="1:5">
      <c r="A657" s="431" t="s">
        <v>790</v>
      </c>
      <c r="B657" s="429">
        <v>2164.5906</v>
      </c>
      <c r="C657" s="429">
        <v>5899</v>
      </c>
      <c r="D657" s="430">
        <v>2.72522665486952</v>
      </c>
      <c r="E657" s="440">
        <v>3.76211734693878</v>
      </c>
    </row>
    <row r="658" customFormat="true" ht="22.5" customHeight="true" spans="1:5">
      <c r="A658" s="428" t="s">
        <v>791</v>
      </c>
      <c r="B658" s="429"/>
      <c r="C658" s="429">
        <v>-16</v>
      </c>
      <c r="D658" s="430"/>
      <c r="E658" s="440"/>
    </row>
    <row r="659" customFormat="true" ht="22.5" customHeight="true" spans="1:5">
      <c r="A659" s="431" t="s">
        <v>791</v>
      </c>
      <c r="B659" s="429"/>
      <c r="C659" s="429">
        <v>-16</v>
      </c>
      <c r="D659" s="430"/>
      <c r="E659" s="440"/>
    </row>
    <row r="660" s="410" customFormat="true" ht="22.5" customHeight="true" spans="1:5">
      <c r="A660" s="443" t="s">
        <v>249</v>
      </c>
      <c r="B660" s="426">
        <v>247748.926818</v>
      </c>
      <c r="C660" s="426">
        <v>8822</v>
      </c>
      <c r="D660" s="427">
        <v>0.035608630532962</v>
      </c>
      <c r="E660" s="439">
        <v>0.71036315323295</v>
      </c>
    </row>
    <row r="661" ht="22.5" customHeight="true" spans="1:5">
      <c r="A661" s="428" t="s">
        <v>729</v>
      </c>
      <c r="B661" s="429">
        <v>247748.926818</v>
      </c>
      <c r="C661" s="429">
        <v>8822</v>
      </c>
      <c r="D661" s="430">
        <v>0.035608630532962</v>
      </c>
      <c r="E661" s="440">
        <v>0.71036315323295</v>
      </c>
    </row>
    <row r="662" ht="22.5" customHeight="true" spans="1:5">
      <c r="A662" s="431" t="s">
        <v>729</v>
      </c>
      <c r="B662" s="429">
        <v>247748.926818</v>
      </c>
      <c r="C662" s="429">
        <v>8822</v>
      </c>
      <c r="D662" s="430">
        <v>0.035608630532962</v>
      </c>
      <c r="E662" s="440">
        <v>0.71036315323295</v>
      </c>
    </row>
    <row r="663" s="410" customFormat="true" ht="22.5" customHeight="true" spans="1:5">
      <c r="A663" s="443" t="s">
        <v>792</v>
      </c>
      <c r="B663" s="426">
        <v>614430.8757</v>
      </c>
      <c r="C663" s="426">
        <v>502840</v>
      </c>
      <c r="D663" s="427">
        <v>0.818383352605989</v>
      </c>
      <c r="E663" s="439">
        <v>1.10840962044179</v>
      </c>
    </row>
    <row r="664" ht="22.5" customHeight="true" spans="1:5">
      <c r="A664" s="428" t="s">
        <v>793</v>
      </c>
      <c r="B664" s="429">
        <v>614430.8757</v>
      </c>
      <c r="C664" s="429">
        <v>502840</v>
      </c>
      <c r="D664" s="430">
        <v>0.818383352605989</v>
      </c>
      <c r="E664" s="440">
        <v>1.10840962044179</v>
      </c>
    </row>
    <row r="665" ht="22.5" customHeight="true" spans="1:5">
      <c r="A665" s="431" t="s">
        <v>794</v>
      </c>
      <c r="B665" s="429">
        <v>606652.8757</v>
      </c>
      <c r="C665" s="429">
        <v>496244</v>
      </c>
      <c r="D665" s="430">
        <v>0.818003210530236</v>
      </c>
      <c r="E665" s="440">
        <v>1.10337988522487</v>
      </c>
    </row>
    <row r="666" ht="22.5" customHeight="true" spans="1:5">
      <c r="A666" s="431" t="s">
        <v>795</v>
      </c>
      <c r="B666" s="429">
        <v>7778</v>
      </c>
      <c r="C666" s="429">
        <v>6596</v>
      </c>
      <c r="D666" s="430">
        <v>0.848032913345333</v>
      </c>
      <c r="E666" s="440">
        <v>1.68695652173913</v>
      </c>
    </row>
    <row r="667" s="410" customFormat="true" ht="22.5" customHeight="true" spans="1:5">
      <c r="A667" s="425" t="s">
        <v>796</v>
      </c>
      <c r="B667" s="426">
        <v>1787.9994</v>
      </c>
      <c r="C667" s="426">
        <v>2386</v>
      </c>
      <c r="D667" s="427">
        <v>1.3344523493688</v>
      </c>
      <c r="E667" s="439">
        <v>1.06280623608018</v>
      </c>
    </row>
    <row r="668" ht="22.5" customHeight="true" spans="1:5">
      <c r="A668" s="432" t="s">
        <v>797</v>
      </c>
      <c r="B668" s="433">
        <v>1787.9994</v>
      </c>
      <c r="C668" s="433">
        <v>2386</v>
      </c>
      <c r="D668" s="434">
        <v>1.3344523493688</v>
      </c>
      <c r="E668" s="441">
        <v>1.06280623608018</v>
      </c>
    </row>
    <row r="669" ht="80" customHeight="true" spans="1:5">
      <c r="A669" s="449" t="s">
        <v>798</v>
      </c>
      <c r="B669" s="450"/>
      <c r="C669" s="450"/>
      <c r="D669" s="451"/>
      <c r="E669" s="451"/>
    </row>
  </sheetData>
  <mergeCells count="2">
    <mergeCell ref="A2:E2"/>
    <mergeCell ref="A669:E669"/>
  </mergeCells>
  <pageMargins left="0.751388888888889" right="0.751388888888889" top="1" bottom="1" header="0.5" footer="0.5"/>
  <pageSetup paperSize="9" scale="91"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3C3FE"/>
    <pageSetUpPr fitToPage="true"/>
  </sheetPr>
  <dimension ref="A1:D43"/>
  <sheetViews>
    <sheetView showGridLines="0" showZeros="0" view="pageBreakPreview" zoomScaleNormal="100" zoomScaleSheetLayoutView="100" workbookViewId="0">
      <selection activeCell="K17" sqref="K17"/>
    </sheetView>
  </sheetViews>
  <sheetFormatPr defaultColWidth="9" defaultRowHeight="14.25" outlineLevelCol="3"/>
  <cols>
    <col min="1" max="1" width="40.1" style="366" customWidth="true"/>
    <col min="2" max="4" width="17" style="367" customWidth="true"/>
    <col min="5" max="16384" width="9" style="226"/>
  </cols>
  <sheetData>
    <row r="1" s="363" customFormat="true" ht="20.1" customHeight="true" spans="1:4">
      <c r="A1" s="368"/>
      <c r="B1" s="369"/>
      <c r="C1" s="369"/>
      <c r="D1" s="370" t="s">
        <v>136</v>
      </c>
    </row>
    <row r="2" s="364" customFormat="true" ht="27.9" customHeight="true" spans="1:4">
      <c r="A2" s="371" t="s">
        <v>799</v>
      </c>
      <c r="B2" s="371"/>
      <c r="C2" s="371"/>
      <c r="D2" s="371"/>
    </row>
    <row r="3" s="364" customFormat="true" ht="20.1" customHeight="true" spans="1:4">
      <c r="A3" s="372"/>
      <c r="B3" s="373"/>
      <c r="C3" s="373"/>
      <c r="D3" s="374" t="s">
        <v>192</v>
      </c>
    </row>
    <row r="4" ht="26.1" customHeight="true" spans="1:4">
      <c r="A4" s="375" t="s">
        <v>194</v>
      </c>
      <c r="B4" s="376" t="s">
        <v>800</v>
      </c>
      <c r="C4" s="376" t="s">
        <v>801</v>
      </c>
      <c r="D4" s="377" t="s">
        <v>802</v>
      </c>
    </row>
    <row r="5" ht="26.1" customHeight="true" spans="1:4">
      <c r="A5" s="378" t="s">
        <v>803</v>
      </c>
      <c r="B5" s="379">
        <v>65718533.327467</v>
      </c>
      <c r="C5" s="379">
        <v>67428161</v>
      </c>
      <c r="D5" s="379">
        <v>70666446.635375</v>
      </c>
    </row>
    <row r="6" ht="26.1" customHeight="true" spans="1:4">
      <c r="A6" s="380" t="s">
        <v>804</v>
      </c>
      <c r="B6" s="379">
        <v>34070850</v>
      </c>
      <c r="C6" s="381">
        <v>36440920</v>
      </c>
      <c r="D6" s="381">
        <v>33710000</v>
      </c>
    </row>
    <row r="7" ht="26.1" customHeight="true" spans="1:4">
      <c r="A7" s="382" t="s">
        <v>805</v>
      </c>
      <c r="B7" s="379">
        <v>28997500</v>
      </c>
      <c r="C7" s="383">
        <v>30535700</v>
      </c>
      <c r="D7" s="383">
        <v>28710000</v>
      </c>
    </row>
    <row r="8" ht="26.1" customHeight="true" spans="1:4">
      <c r="A8" s="384" t="s">
        <v>806</v>
      </c>
      <c r="B8" s="385">
        <v>14433400</v>
      </c>
      <c r="C8" s="386">
        <v>15565800</v>
      </c>
      <c r="D8" s="386">
        <v>14863500</v>
      </c>
    </row>
    <row r="9" ht="26.1" customHeight="true" spans="1:4">
      <c r="A9" s="384" t="s">
        <v>807</v>
      </c>
      <c r="B9" s="385">
        <v>7237160</v>
      </c>
      <c r="C9" s="386">
        <v>7783400</v>
      </c>
      <c r="D9" s="386">
        <v>7217800</v>
      </c>
    </row>
    <row r="10" ht="26.1" customHeight="true" spans="1:4">
      <c r="A10" s="384" t="s">
        <v>808</v>
      </c>
      <c r="B10" s="385">
        <v>2229290</v>
      </c>
      <c r="C10" s="386">
        <v>2487200</v>
      </c>
      <c r="D10" s="386">
        <v>2686300</v>
      </c>
    </row>
    <row r="11" ht="26.1" customHeight="true" spans="1:4">
      <c r="A11" s="384" t="s">
        <v>809</v>
      </c>
      <c r="B11" s="385">
        <v>5097650</v>
      </c>
      <c r="C11" s="386">
        <v>4699300</v>
      </c>
      <c r="D11" s="386">
        <v>3942400</v>
      </c>
    </row>
    <row r="12" ht="26.1" customHeight="true" spans="1:4">
      <c r="A12" s="382" t="s">
        <v>810</v>
      </c>
      <c r="B12" s="379">
        <v>5073350</v>
      </c>
      <c r="C12" s="383">
        <v>5905220</v>
      </c>
      <c r="D12" s="383">
        <v>5000000</v>
      </c>
    </row>
    <row r="13" ht="26.1" customHeight="true" spans="1:4">
      <c r="A13" s="384" t="s">
        <v>811</v>
      </c>
      <c r="B13" s="385">
        <v>1153520</v>
      </c>
      <c r="C13" s="386">
        <v>1532174</v>
      </c>
      <c r="D13" s="386">
        <v>1416079</v>
      </c>
    </row>
    <row r="14" ht="26.1" customHeight="true" spans="1:4">
      <c r="A14" s="387" t="s">
        <v>812</v>
      </c>
      <c r="B14" s="388">
        <v>401000</v>
      </c>
      <c r="C14" s="389">
        <v>466000</v>
      </c>
      <c r="D14" s="389">
        <v>480000</v>
      </c>
    </row>
    <row r="15" ht="26.1" customHeight="true" spans="1:4">
      <c r="A15" s="390" t="s">
        <v>813</v>
      </c>
      <c r="B15" s="388">
        <v>11000</v>
      </c>
      <c r="C15" s="389">
        <v>27000</v>
      </c>
      <c r="D15" s="389">
        <v>30000</v>
      </c>
    </row>
    <row r="16" ht="26.1" customHeight="true" spans="1:4">
      <c r="A16" s="390" t="s">
        <v>814</v>
      </c>
      <c r="B16" s="388">
        <v>108000</v>
      </c>
      <c r="C16" s="389">
        <v>89265</v>
      </c>
      <c r="D16" s="389">
        <v>97500</v>
      </c>
    </row>
    <row r="17" ht="26.1" customHeight="true" spans="1:4">
      <c r="A17" s="390" t="s">
        <v>815</v>
      </c>
      <c r="B17" s="388">
        <v>281016</v>
      </c>
      <c r="C17" s="389">
        <v>277409</v>
      </c>
      <c r="D17" s="389">
        <v>246079</v>
      </c>
    </row>
    <row r="18" ht="26.1" customHeight="true" spans="1:4">
      <c r="A18" s="384" t="s">
        <v>816</v>
      </c>
      <c r="B18" s="385">
        <v>691260</v>
      </c>
      <c r="C18" s="389">
        <v>641321</v>
      </c>
      <c r="D18" s="389">
        <v>723848</v>
      </c>
    </row>
    <row r="19" ht="26.1" customHeight="true" spans="1:4">
      <c r="A19" s="391" t="s">
        <v>817</v>
      </c>
      <c r="B19" s="385">
        <v>424677</v>
      </c>
      <c r="C19" s="386">
        <v>410550</v>
      </c>
      <c r="D19" s="386">
        <v>483593</v>
      </c>
    </row>
    <row r="20" ht="26.1" customHeight="true" spans="1:4">
      <c r="A20" s="384" t="s">
        <v>818</v>
      </c>
      <c r="B20" s="385">
        <v>199410</v>
      </c>
      <c r="C20" s="386">
        <v>481958</v>
      </c>
      <c r="D20" s="386">
        <v>365324</v>
      </c>
    </row>
    <row r="21" ht="26.1" customHeight="true" spans="1:4">
      <c r="A21" s="391" t="s">
        <v>819</v>
      </c>
      <c r="B21" s="385">
        <v>40000</v>
      </c>
      <c r="C21" s="386">
        <v>40000</v>
      </c>
      <c r="D21" s="386">
        <v>40050</v>
      </c>
    </row>
    <row r="22" ht="26.1" customHeight="true" spans="1:4">
      <c r="A22" s="392" t="s">
        <v>820</v>
      </c>
      <c r="B22" s="385">
        <v>106925</v>
      </c>
      <c r="C22" s="386">
        <v>251025</v>
      </c>
      <c r="D22" s="386">
        <v>226314</v>
      </c>
    </row>
    <row r="23" ht="26.1" customHeight="true" spans="1:4">
      <c r="A23" s="393" t="s">
        <v>821</v>
      </c>
      <c r="B23" s="385"/>
      <c r="C23" s="386">
        <v>40000</v>
      </c>
      <c r="D23" s="386">
        <v>50000</v>
      </c>
    </row>
    <row r="24" ht="26.1" customHeight="true" spans="1:4">
      <c r="A24" s="384" t="s">
        <v>822</v>
      </c>
      <c r="B24" s="385">
        <v>1512970</v>
      </c>
      <c r="C24" s="386">
        <v>3022510</v>
      </c>
      <c r="D24" s="386">
        <v>2335022</v>
      </c>
    </row>
    <row r="25" ht="26.1" customHeight="true" spans="1:4">
      <c r="A25" s="394" t="s">
        <v>823</v>
      </c>
      <c r="B25" s="388">
        <v>200000</v>
      </c>
      <c r="C25" s="389">
        <v>260000</v>
      </c>
      <c r="D25" s="389">
        <v>300000</v>
      </c>
    </row>
    <row r="26" ht="26.1" customHeight="true" spans="1:4">
      <c r="A26" s="395" t="s">
        <v>824</v>
      </c>
      <c r="B26" s="388">
        <v>100000</v>
      </c>
      <c r="C26" s="389">
        <v>100000</v>
      </c>
      <c r="D26" s="389">
        <v>350000</v>
      </c>
    </row>
    <row r="27" ht="26.1" customHeight="true" spans="1:4">
      <c r="A27" s="396" t="s">
        <v>825</v>
      </c>
      <c r="B27" s="388">
        <v>450000</v>
      </c>
      <c r="C27" s="389">
        <v>350000</v>
      </c>
      <c r="D27" s="389">
        <v>350000</v>
      </c>
    </row>
    <row r="28" ht="26.1" customHeight="true" spans="1:4">
      <c r="A28" s="395" t="s">
        <v>826</v>
      </c>
      <c r="B28" s="388">
        <v>170000</v>
      </c>
      <c r="C28" s="389">
        <v>175000</v>
      </c>
      <c r="D28" s="389">
        <v>175000</v>
      </c>
    </row>
    <row r="29" ht="26.1" customHeight="true" spans="1:4">
      <c r="A29" s="397" t="s">
        <v>827</v>
      </c>
      <c r="B29" s="398">
        <v>1516190</v>
      </c>
      <c r="C29" s="399">
        <v>227257</v>
      </c>
      <c r="D29" s="399">
        <v>159727</v>
      </c>
    </row>
    <row r="30" ht="26.1" customHeight="true" spans="1:4">
      <c r="A30" s="380" t="s">
        <v>828</v>
      </c>
      <c r="B30" s="381">
        <v>31647683.327467</v>
      </c>
      <c r="C30" s="381">
        <v>29437241</v>
      </c>
      <c r="D30" s="381">
        <v>34886446.635375</v>
      </c>
    </row>
    <row r="31" ht="26.1" customHeight="true" spans="1:4">
      <c r="A31" s="400" t="s">
        <v>829</v>
      </c>
      <c r="B31" s="383">
        <v>14629664</v>
      </c>
      <c r="C31" s="383">
        <v>15590590</v>
      </c>
      <c r="D31" s="383">
        <v>19217462</v>
      </c>
    </row>
    <row r="32" ht="26.1" customHeight="true" spans="1:4">
      <c r="A32" s="401" t="s">
        <v>830</v>
      </c>
      <c r="B32" s="386">
        <v>5467529</v>
      </c>
      <c r="C32" s="386">
        <v>5467529</v>
      </c>
      <c r="D32" s="386">
        <v>5467529</v>
      </c>
    </row>
    <row r="33" ht="26.1" customHeight="true" spans="1:4">
      <c r="A33" s="401" t="s">
        <v>831</v>
      </c>
      <c r="B33" s="386">
        <v>8737624</v>
      </c>
      <c r="C33" s="386">
        <v>9585735</v>
      </c>
      <c r="D33" s="386">
        <v>13217049</v>
      </c>
    </row>
    <row r="34" ht="26.1" customHeight="true" spans="1:4">
      <c r="A34" s="401" t="s">
        <v>832</v>
      </c>
      <c r="B34" s="386">
        <v>424511</v>
      </c>
      <c r="C34" s="386">
        <v>537326</v>
      </c>
      <c r="D34" s="386">
        <v>532884</v>
      </c>
    </row>
    <row r="35" ht="26.1" customHeight="true" spans="1:4">
      <c r="A35" s="380" t="s">
        <v>833</v>
      </c>
      <c r="B35" s="383">
        <v>9442979</v>
      </c>
      <c r="C35" s="402">
        <v>6381052</v>
      </c>
      <c r="D35" s="402">
        <v>7918892</v>
      </c>
    </row>
    <row r="36" ht="26.1" customHeight="true" spans="1:4">
      <c r="A36" s="380" t="s">
        <v>834</v>
      </c>
      <c r="B36" s="383">
        <v>7199642.14413899</v>
      </c>
      <c r="C36" s="403">
        <v>7157773.12</v>
      </c>
      <c r="D36" s="403">
        <v>7400952.93537499</v>
      </c>
    </row>
    <row r="37" ht="26.1" customHeight="true" spans="1:4">
      <c r="A37" s="380" t="s">
        <v>835</v>
      </c>
      <c r="B37" s="383">
        <v>375398.183328</v>
      </c>
      <c r="C37" s="404">
        <v>307825.88</v>
      </c>
      <c r="D37" s="404">
        <v>349139.7</v>
      </c>
    </row>
    <row r="38" ht="26.1" customHeight="true" spans="1:4">
      <c r="A38" s="405" t="s">
        <v>836</v>
      </c>
      <c r="B38" s="386">
        <v>135652.593328</v>
      </c>
      <c r="C38" s="406">
        <v>137570.88</v>
      </c>
      <c r="D38" s="406">
        <v>132462</v>
      </c>
    </row>
    <row r="39" ht="26.1" customHeight="true" spans="1:4">
      <c r="A39" s="405" t="s">
        <v>837</v>
      </c>
      <c r="B39" s="386">
        <v>131938.59</v>
      </c>
      <c r="C39" s="406">
        <v>153359</v>
      </c>
      <c r="D39" s="406">
        <v>202621</v>
      </c>
    </row>
    <row r="40" ht="26.1" customHeight="true" spans="1:4">
      <c r="A40" s="405" t="s">
        <v>838</v>
      </c>
      <c r="B40" s="386">
        <v>107807</v>
      </c>
      <c r="C40" s="406">
        <v>16896</v>
      </c>
      <c r="D40" s="406">
        <v>14056.7</v>
      </c>
    </row>
    <row r="41" ht="26.1" customHeight="true" spans="1:4">
      <c r="A41" s="380" t="s">
        <v>839</v>
      </c>
      <c r="B41" s="383"/>
      <c r="C41" s="383">
        <v>1550000</v>
      </c>
      <c r="D41" s="383">
        <v>2070000</v>
      </c>
    </row>
    <row r="42" ht="26.1" customHeight="true" spans="1:4">
      <c r="A42" s="407" t="s">
        <v>840</v>
      </c>
      <c r="B42" s="399"/>
      <c r="C42" s="399">
        <v>1550000</v>
      </c>
      <c r="D42" s="399">
        <v>2070000</v>
      </c>
    </row>
    <row r="43" s="365" customFormat="true" ht="67.95" customHeight="true" spans="1:4">
      <c r="A43" s="408"/>
      <c r="B43" s="408"/>
      <c r="C43" s="408"/>
      <c r="D43" s="408"/>
    </row>
  </sheetData>
  <mergeCells count="2">
    <mergeCell ref="A2:D2"/>
    <mergeCell ref="A43:D43"/>
  </mergeCells>
  <printOptions horizontalCentered="true"/>
  <pageMargins left="0.747916666666667" right="0.747916666666667" top="0.786805555555556" bottom="0.984027777777778" header="0.511805555555556" footer="0.511805555555556"/>
  <pageSetup paperSize="9" scale="89" fitToHeight="0" orientation="portrait" horizontalDpi="600" verticalDpi="600"/>
  <headerFooter alignWithMargins="0">
    <evenFooter>&amp;L—&amp;P—</evenFooter>
  </headerFooter>
  <rowBreaks count="1" manualBreakCount="1">
    <brk id="29" max="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799920651875362"/>
    <pageSetUpPr fitToPage="true"/>
  </sheetPr>
  <dimension ref="A1:IV348"/>
  <sheetViews>
    <sheetView view="pageBreakPreview" zoomScale="115" zoomScaleNormal="100" zoomScaleSheetLayoutView="115" topLeftCell="A260" workbookViewId="0">
      <selection activeCell="M15" sqref="M15"/>
    </sheetView>
  </sheetViews>
  <sheetFormatPr defaultColWidth="6.9" defaultRowHeight="12.75" customHeight="true"/>
  <cols>
    <col min="1" max="1" width="60.4" style="250" customWidth="true"/>
    <col min="2" max="2" width="19.6" style="250" customWidth="true"/>
    <col min="3" max="3" width="14.7" style="250" hidden="true" customWidth="true"/>
    <col min="4" max="4" width="14.6" style="250" hidden="true" customWidth="true"/>
    <col min="5" max="5" width="12.9" style="250" hidden="true" customWidth="true"/>
    <col min="6" max="9" width="6.9" style="250" hidden="true" customWidth="true"/>
    <col min="10" max="10" width="12.5" style="349" hidden="true" customWidth="true"/>
    <col min="11" max="11" width="6.9" style="250" customWidth="true"/>
    <col min="12" max="12" width="24.9" style="250" customWidth="true"/>
    <col min="13" max="13" width="24.3" style="250" customWidth="true"/>
    <col min="14" max="16" width="6.9" style="250" customWidth="true"/>
    <col min="17" max="17" width="28.9" style="250" customWidth="true"/>
    <col min="18" max="19" width="6.9" style="250" customWidth="true"/>
    <col min="20" max="20" width="8.8" style="250" customWidth="true"/>
    <col min="21" max="236" width="6.9" style="250" customWidth="true"/>
    <col min="237" max="16384" width="6.9" style="250"/>
  </cols>
  <sheetData>
    <row r="1" ht="17.1" customHeight="true" spans="1:2">
      <c r="A1" s="251" t="s">
        <v>190</v>
      </c>
      <c r="B1" s="254" t="s">
        <v>151</v>
      </c>
    </row>
    <row r="2" ht="27" customHeight="true" spans="1:2">
      <c r="A2" s="350" t="s">
        <v>150</v>
      </c>
      <c r="B2" s="350"/>
    </row>
    <row r="3" ht="20.1" customHeight="true" spans="2:2">
      <c r="B3" s="254" t="s">
        <v>192</v>
      </c>
    </row>
    <row r="4" s="249" customFormat="true" ht="21.9" customHeight="true" spans="1:13">
      <c r="A4" s="255" t="s">
        <v>841</v>
      </c>
      <c r="B4" s="256" t="s">
        <v>800</v>
      </c>
      <c r="J4" s="356"/>
      <c r="M4" s="249" t="s">
        <v>801</v>
      </c>
    </row>
    <row r="5" ht="18.75" customHeight="true" spans="1:22">
      <c r="A5" s="257" t="s">
        <v>842</v>
      </c>
      <c r="B5" s="351">
        <v>6747661.69235</v>
      </c>
      <c r="C5" s="352" t="s">
        <v>843</v>
      </c>
      <c r="D5" s="353">
        <v>4273231</v>
      </c>
      <c r="J5" s="357" t="e">
        <f>#REF!</f>
        <v>#REF!</v>
      </c>
      <c r="L5" s="250" t="s">
        <v>842</v>
      </c>
      <c r="M5" s="358">
        <v>7233230.793265</v>
      </c>
      <c r="Q5" s="250" t="s">
        <v>842</v>
      </c>
      <c r="R5" s="250">
        <v>3038461.20803</v>
      </c>
      <c r="S5" s="250">
        <v>870022.1</v>
      </c>
      <c r="T5" s="250">
        <v>3908483.30803</v>
      </c>
      <c r="V5" s="250">
        <f>B5-T5</f>
        <v>2839178.38432</v>
      </c>
    </row>
    <row r="6" ht="18.75" customHeight="true" spans="1:22">
      <c r="A6" s="259" t="s">
        <v>844</v>
      </c>
      <c r="B6" s="354">
        <v>27234.714636</v>
      </c>
      <c r="C6" s="352" t="s">
        <v>845</v>
      </c>
      <c r="D6" s="353">
        <v>12355</v>
      </c>
      <c r="L6" s="250" t="s">
        <v>846</v>
      </c>
      <c r="M6" s="358">
        <v>28737.339465</v>
      </c>
      <c r="Q6" s="250" t="s">
        <v>846</v>
      </c>
      <c r="R6" s="250">
        <v>27234.714636</v>
      </c>
      <c r="S6" s="250">
        <v>0</v>
      </c>
      <c r="T6" s="250">
        <v>27234.714636</v>
      </c>
      <c r="V6" s="250">
        <f t="shared" ref="V6:V69" si="0">B6-T6</f>
        <v>0</v>
      </c>
    </row>
    <row r="7" ht="18.75" customHeight="true" spans="1:22">
      <c r="A7" s="259" t="s">
        <v>847</v>
      </c>
      <c r="B7" s="354">
        <v>2349128.857414</v>
      </c>
      <c r="C7" s="352" t="s">
        <v>848</v>
      </c>
      <c r="D7" s="353">
        <v>1553058</v>
      </c>
      <c r="L7" s="250" t="s">
        <v>849</v>
      </c>
      <c r="M7" s="358">
        <v>2374544.6986</v>
      </c>
      <c r="Q7" s="250" t="s">
        <v>849</v>
      </c>
      <c r="R7" s="250">
        <v>2007182.057414</v>
      </c>
      <c r="S7" s="250">
        <v>341946.8</v>
      </c>
      <c r="T7" s="250">
        <v>2349128.857414</v>
      </c>
      <c r="V7" s="250">
        <f t="shared" si="0"/>
        <v>0</v>
      </c>
    </row>
    <row r="8" ht="18.75" customHeight="true" spans="1:22">
      <c r="A8" s="259" t="s">
        <v>850</v>
      </c>
      <c r="B8" s="354">
        <v>7704.58</v>
      </c>
      <c r="C8" s="352" t="s">
        <v>851</v>
      </c>
      <c r="D8" s="353">
        <v>35422</v>
      </c>
      <c r="L8" s="250" t="s">
        <v>852</v>
      </c>
      <c r="M8" s="358">
        <v>8130.61</v>
      </c>
      <c r="Q8" s="250" t="s">
        <v>852</v>
      </c>
      <c r="R8" s="250">
        <v>7704.58</v>
      </c>
      <c r="S8" s="250">
        <v>0</v>
      </c>
      <c r="T8" s="250">
        <v>7704.58</v>
      </c>
      <c r="V8" s="250">
        <f t="shared" si="0"/>
        <v>0</v>
      </c>
    </row>
    <row r="9" ht="18.75" customHeight="true" spans="1:22">
      <c r="A9" s="259" t="s">
        <v>853</v>
      </c>
      <c r="B9" s="354">
        <v>55824.766836</v>
      </c>
      <c r="C9" s="352"/>
      <c r="D9" s="353"/>
      <c r="L9" s="250" t="s">
        <v>854</v>
      </c>
      <c r="M9" s="358">
        <v>85140.8272</v>
      </c>
      <c r="Q9" s="250" t="s">
        <v>854</v>
      </c>
      <c r="R9" s="250">
        <v>55824.766836</v>
      </c>
      <c r="S9" s="250">
        <v>0</v>
      </c>
      <c r="T9" s="250">
        <v>55824.766836</v>
      </c>
      <c r="V9" s="250">
        <f t="shared" si="0"/>
        <v>0</v>
      </c>
    </row>
    <row r="10" ht="18.75" customHeight="true" spans="1:22">
      <c r="A10" s="259" t="s">
        <v>855</v>
      </c>
      <c r="B10" s="354">
        <v>35258.951853</v>
      </c>
      <c r="C10" s="352" t="s">
        <v>856</v>
      </c>
      <c r="D10" s="353">
        <v>3503</v>
      </c>
      <c r="L10" s="250" t="s">
        <v>857</v>
      </c>
      <c r="M10" s="358">
        <v>30619.8774</v>
      </c>
      <c r="Q10" s="250" t="s">
        <v>857</v>
      </c>
      <c r="R10" s="250">
        <v>35258.951853</v>
      </c>
      <c r="S10" s="250">
        <v>0</v>
      </c>
      <c r="T10" s="250">
        <v>35258.951853</v>
      </c>
      <c r="V10" s="250">
        <f t="shared" si="0"/>
        <v>0</v>
      </c>
    </row>
    <row r="11" ht="18.75" customHeight="true" spans="1:22">
      <c r="A11" s="259" t="s">
        <v>858</v>
      </c>
      <c r="B11" s="354">
        <v>2000908.918725</v>
      </c>
      <c r="C11" s="352" t="s">
        <v>859</v>
      </c>
      <c r="D11" s="353">
        <v>1124743</v>
      </c>
      <c r="L11" s="250" t="s">
        <v>860</v>
      </c>
      <c r="M11" s="358">
        <v>2007269.924</v>
      </c>
      <c r="Q11" s="250" t="s">
        <v>860</v>
      </c>
      <c r="R11" s="250">
        <v>1793443.918725</v>
      </c>
      <c r="S11" s="250">
        <v>207465</v>
      </c>
      <c r="T11" s="250">
        <v>2000908.918725</v>
      </c>
      <c r="V11" s="250">
        <f t="shared" si="0"/>
        <v>0</v>
      </c>
    </row>
    <row r="12" ht="18.75" customHeight="true" spans="1:22">
      <c r="A12" s="259" t="s">
        <v>861</v>
      </c>
      <c r="B12" s="354">
        <v>249431.64</v>
      </c>
      <c r="C12" s="352" t="s">
        <v>862</v>
      </c>
      <c r="D12" s="353">
        <v>389056</v>
      </c>
      <c r="L12" s="250" t="s">
        <v>863</v>
      </c>
      <c r="M12" s="358">
        <v>243383.46</v>
      </c>
      <c r="Q12" s="250" t="s">
        <v>863</v>
      </c>
      <c r="R12" s="250">
        <v>114949.84</v>
      </c>
      <c r="S12" s="250">
        <v>134481.8</v>
      </c>
      <c r="T12" s="250">
        <v>249431.64</v>
      </c>
      <c r="V12" s="250">
        <f t="shared" si="0"/>
        <v>0</v>
      </c>
    </row>
    <row r="13" ht="18.75" customHeight="true" spans="1:22">
      <c r="A13" s="259" t="s">
        <v>864</v>
      </c>
      <c r="B13" s="354">
        <v>958848.586345</v>
      </c>
      <c r="C13" s="352" t="s">
        <v>865</v>
      </c>
      <c r="D13" s="353">
        <v>464779</v>
      </c>
      <c r="L13" s="250" t="s">
        <v>866</v>
      </c>
      <c r="M13" s="358">
        <v>984588.292</v>
      </c>
      <c r="Q13" s="250" t="s">
        <v>866</v>
      </c>
      <c r="R13" s="250">
        <v>902348.586345</v>
      </c>
      <c r="S13" s="250">
        <v>56500</v>
      </c>
      <c r="T13" s="250">
        <v>958848.586345</v>
      </c>
      <c r="V13" s="250">
        <f t="shared" si="0"/>
        <v>0</v>
      </c>
    </row>
    <row r="14" ht="18.75" customHeight="true" spans="1:22">
      <c r="A14" s="259" t="s">
        <v>867</v>
      </c>
      <c r="B14" s="354">
        <v>127559.21868</v>
      </c>
      <c r="C14" s="352" t="s">
        <v>868</v>
      </c>
      <c r="D14" s="353">
        <v>117459</v>
      </c>
      <c r="L14" s="250" t="s">
        <v>869</v>
      </c>
      <c r="M14" s="358">
        <v>53090.159</v>
      </c>
      <c r="Q14" s="250" t="s">
        <v>869</v>
      </c>
      <c r="R14" s="250">
        <v>107559.21868</v>
      </c>
      <c r="S14" s="250">
        <v>20000</v>
      </c>
      <c r="T14" s="250">
        <v>127559.21868</v>
      </c>
      <c r="V14" s="250">
        <f t="shared" si="0"/>
        <v>0</v>
      </c>
    </row>
    <row r="15" ht="18.75" customHeight="true" spans="1:22">
      <c r="A15" s="259" t="s">
        <v>870</v>
      </c>
      <c r="B15" s="354">
        <v>275730.976281</v>
      </c>
      <c r="C15" s="352" t="s">
        <v>871</v>
      </c>
      <c r="D15" s="353">
        <v>112754</v>
      </c>
      <c r="L15" s="250" t="s">
        <v>872</v>
      </c>
      <c r="M15" s="358">
        <v>271753.7</v>
      </c>
      <c r="Q15" s="250" t="s">
        <v>872</v>
      </c>
      <c r="R15" s="250">
        <v>239230.976281</v>
      </c>
      <c r="S15" s="250">
        <v>36500</v>
      </c>
      <c r="T15" s="250">
        <v>275730.976281</v>
      </c>
      <c r="V15" s="250">
        <f t="shared" si="0"/>
        <v>0</v>
      </c>
    </row>
    <row r="16" ht="18.75" customHeight="true" spans="1:22">
      <c r="A16" s="259" t="s">
        <v>873</v>
      </c>
      <c r="B16" s="354">
        <v>541796.391384</v>
      </c>
      <c r="C16" s="352" t="s">
        <v>874</v>
      </c>
      <c r="D16" s="353">
        <v>145558</v>
      </c>
      <c r="L16" s="250" t="s">
        <v>875</v>
      </c>
      <c r="M16" s="358">
        <v>636810.793</v>
      </c>
      <c r="Q16" s="250" t="s">
        <v>875</v>
      </c>
      <c r="R16" s="250">
        <v>541796.391384</v>
      </c>
      <c r="S16" s="250">
        <v>0</v>
      </c>
      <c r="T16" s="250">
        <v>541796.391384</v>
      </c>
      <c r="V16" s="250">
        <f t="shared" si="0"/>
        <v>0</v>
      </c>
    </row>
    <row r="17" ht="18.75" customHeight="true" spans="1:22">
      <c r="A17" s="259" t="s">
        <v>876</v>
      </c>
      <c r="B17" s="354">
        <v>13762</v>
      </c>
      <c r="C17" s="352" t="s">
        <v>877</v>
      </c>
      <c r="D17" s="353">
        <v>89008</v>
      </c>
      <c r="L17" s="250" t="s">
        <v>878</v>
      </c>
      <c r="M17" s="358">
        <v>22933.64</v>
      </c>
      <c r="Q17" s="250" t="s">
        <v>878</v>
      </c>
      <c r="R17" s="250">
        <v>13762</v>
      </c>
      <c r="S17" s="250">
        <v>0</v>
      </c>
      <c r="T17" s="250">
        <v>13762</v>
      </c>
      <c r="V17" s="250">
        <f t="shared" si="0"/>
        <v>0</v>
      </c>
    </row>
    <row r="18" ht="18.75" customHeight="true" spans="1:22">
      <c r="A18" s="259" t="s">
        <v>879</v>
      </c>
      <c r="B18" s="354">
        <v>4550.829685</v>
      </c>
      <c r="C18" s="352" t="s">
        <v>880</v>
      </c>
      <c r="D18" s="353">
        <v>18662</v>
      </c>
      <c r="L18" s="250" t="s">
        <v>881</v>
      </c>
      <c r="M18" s="358">
        <v>540.69</v>
      </c>
      <c r="Q18" s="250" t="s">
        <v>881</v>
      </c>
      <c r="R18" s="250">
        <v>4550.829685</v>
      </c>
      <c r="S18" s="250">
        <v>0</v>
      </c>
      <c r="T18" s="250">
        <v>4550.829685</v>
      </c>
      <c r="V18" s="250">
        <f t="shared" si="0"/>
        <v>0</v>
      </c>
    </row>
    <row r="19" ht="18.75" customHeight="true" spans="1:22">
      <c r="A19" s="259" t="s">
        <v>882</v>
      </c>
      <c r="B19" s="354">
        <v>605.07</v>
      </c>
      <c r="C19" s="352" t="s">
        <v>883</v>
      </c>
      <c r="D19" s="353">
        <v>3286</v>
      </c>
      <c r="L19" s="250" t="s">
        <v>884</v>
      </c>
      <c r="M19" s="358">
        <v>540.69</v>
      </c>
      <c r="Q19" s="250" t="s">
        <v>884</v>
      </c>
      <c r="R19" s="250">
        <v>605.07</v>
      </c>
      <c r="S19" s="250">
        <v>0</v>
      </c>
      <c r="T19" s="250">
        <v>605.07</v>
      </c>
      <c r="V19" s="250">
        <f t="shared" si="0"/>
        <v>0</v>
      </c>
    </row>
    <row r="20" ht="18.75" customHeight="true" spans="1:22">
      <c r="A20" s="259" t="s">
        <v>885</v>
      </c>
      <c r="B20" s="354">
        <v>3945.759685</v>
      </c>
      <c r="C20" s="352" t="s">
        <v>886</v>
      </c>
      <c r="D20" s="353">
        <v>15376</v>
      </c>
      <c r="M20" s="358"/>
      <c r="Q20" s="250" t="s">
        <v>887</v>
      </c>
      <c r="R20" s="250">
        <v>3945.759685</v>
      </c>
      <c r="S20" s="250">
        <v>0</v>
      </c>
      <c r="T20" s="250">
        <v>3945.759685</v>
      </c>
      <c r="V20" s="250">
        <f t="shared" si="0"/>
        <v>0</v>
      </c>
    </row>
    <row r="21" ht="18.75" customHeight="true" spans="1:22">
      <c r="A21" s="259" t="s">
        <v>888</v>
      </c>
      <c r="B21" s="354">
        <v>1848</v>
      </c>
      <c r="C21" s="352" t="s">
        <v>889</v>
      </c>
      <c r="D21" s="353">
        <v>1848</v>
      </c>
      <c r="M21" s="358"/>
      <c r="Q21" s="250" t="s">
        <v>890</v>
      </c>
      <c r="R21" s="250">
        <v>1848</v>
      </c>
      <c r="S21" s="250">
        <v>0</v>
      </c>
      <c r="T21" s="250">
        <v>1848</v>
      </c>
      <c r="V21" s="250">
        <f t="shared" si="0"/>
        <v>0</v>
      </c>
    </row>
    <row r="22" ht="18.75" customHeight="true" spans="1:22">
      <c r="A22" s="259" t="s">
        <v>891</v>
      </c>
      <c r="B22" s="354">
        <v>1848</v>
      </c>
      <c r="C22" s="352" t="s">
        <v>892</v>
      </c>
      <c r="D22" s="353">
        <v>1848</v>
      </c>
      <c r="M22" s="358"/>
      <c r="Q22" s="250" t="s">
        <v>893</v>
      </c>
      <c r="R22" s="250">
        <v>1848</v>
      </c>
      <c r="S22" s="250">
        <v>0</v>
      </c>
      <c r="T22" s="250">
        <v>1848</v>
      </c>
      <c r="V22" s="250">
        <f t="shared" si="0"/>
        <v>0</v>
      </c>
    </row>
    <row r="23" ht="18.75" customHeight="true" spans="1:22">
      <c r="A23" s="259" t="s">
        <v>894</v>
      </c>
      <c r="B23" s="354">
        <v>2896.395506</v>
      </c>
      <c r="C23" s="352" t="s">
        <v>895</v>
      </c>
      <c r="D23" s="353">
        <v>52458</v>
      </c>
      <c r="L23" s="250" t="s">
        <v>896</v>
      </c>
      <c r="M23" s="358">
        <v>3026.8072</v>
      </c>
      <c r="Q23" s="250" t="s">
        <v>896</v>
      </c>
      <c r="R23" s="250">
        <v>2896.395506</v>
      </c>
      <c r="S23" s="250">
        <v>0</v>
      </c>
      <c r="T23" s="250">
        <v>2896.395506</v>
      </c>
      <c r="V23" s="250">
        <f t="shared" si="0"/>
        <v>0</v>
      </c>
    </row>
    <row r="24" ht="18.75" customHeight="true" spans="1:22">
      <c r="A24" s="259" t="s">
        <v>897</v>
      </c>
      <c r="B24" s="354">
        <v>2896.395506</v>
      </c>
      <c r="C24" s="352" t="s">
        <v>898</v>
      </c>
      <c r="D24" s="353">
        <v>52458</v>
      </c>
      <c r="L24" s="250" t="s">
        <v>899</v>
      </c>
      <c r="M24" s="358">
        <v>3026.8072</v>
      </c>
      <c r="Q24" s="250" t="s">
        <v>899</v>
      </c>
      <c r="R24" s="250">
        <v>2896.395506</v>
      </c>
      <c r="S24" s="250">
        <v>0</v>
      </c>
      <c r="T24" s="250">
        <v>2896.395506</v>
      </c>
      <c r="V24" s="250">
        <f t="shared" si="0"/>
        <v>0</v>
      </c>
    </row>
    <row r="25" ht="18.75" customHeight="true" spans="1:22">
      <c r="A25" s="259" t="s">
        <v>900</v>
      </c>
      <c r="B25" s="354">
        <v>72190.601844</v>
      </c>
      <c r="C25" s="352"/>
      <c r="D25" s="353"/>
      <c r="L25" s="250" t="s">
        <v>901</v>
      </c>
      <c r="M25" s="358">
        <v>71462.683</v>
      </c>
      <c r="Q25" s="250" t="s">
        <v>901</v>
      </c>
      <c r="R25" s="250">
        <v>63440.601844</v>
      </c>
      <c r="S25" s="250">
        <v>8750</v>
      </c>
      <c r="T25" s="250">
        <v>72190.601844</v>
      </c>
      <c r="V25" s="250">
        <f t="shared" si="0"/>
        <v>0</v>
      </c>
    </row>
    <row r="26" ht="18.75" customHeight="true" spans="1:22">
      <c r="A26" s="261" t="s">
        <v>902</v>
      </c>
      <c r="B26" s="354">
        <v>50400</v>
      </c>
      <c r="C26" s="352" t="s">
        <v>903</v>
      </c>
      <c r="D26" s="353">
        <v>25938</v>
      </c>
      <c r="L26" s="250" t="s">
        <v>904</v>
      </c>
      <c r="M26" s="358">
        <v>50400</v>
      </c>
      <c r="Q26" s="250" t="s">
        <v>904</v>
      </c>
      <c r="R26" s="250">
        <v>41650</v>
      </c>
      <c r="S26" s="250">
        <v>8750</v>
      </c>
      <c r="T26" s="250">
        <v>50400</v>
      </c>
      <c r="V26" s="250">
        <f t="shared" si="0"/>
        <v>0</v>
      </c>
    </row>
    <row r="27" ht="18.75" customHeight="true" spans="1:22">
      <c r="A27" s="261" t="s">
        <v>905</v>
      </c>
      <c r="B27" s="354">
        <v>21066.821844</v>
      </c>
      <c r="C27" s="352" t="s">
        <v>906</v>
      </c>
      <c r="D27" s="353">
        <v>11833</v>
      </c>
      <c r="L27" s="250" t="s">
        <v>907</v>
      </c>
      <c r="M27" s="358">
        <v>21056.703</v>
      </c>
      <c r="Q27" s="250" t="s">
        <v>907</v>
      </c>
      <c r="R27" s="250">
        <v>21066.821844</v>
      </c>
      <c r="S27" s="250">
        <v>0</v>
      </c>
      <c r="T27" s="250">
        <v>21066.821844</v>
      </c>
      <c r="V27" s="250">
        <f t="shared" si="0"/>
        <v>0</v>
      </c>
    </row>
    <row r="28" ht="18.75" customHeight="true" spans="1:22">
      <c r="A28" s="261" t="s">
        <v>908</v>
      </c>
      <c r="B28" s="354">
        <v>100</v>
      </c>
      <c r="C28" s="352"/>
      <c r="D28" s="353"/>
      <c r="L28" s="250" t="s">
        <v>909</v>
      </c>
      <c r="M28" s="358">
        <v>5.98</v>
      </c>
      <c r="Q28" s="250" t="s">
        <v>910</v>
      </c>
      <c r="R28" s="250">
        <v>100</v>
      </c>
      <c r="S28" s="250">
        <v>0</v>
      </c>
      <c r="T28" s="250">
        <v>100</v>
      </c>
      <c r="V28" s="250">
        <f t="shared" si="0"/>
        <v>0</v>
      </c>
    </row>
    <row r="29" ht="18.75" customHeight="true" spans="1:22">
      <c r="A29" s="261" t="s">
        <v>911</v>
      </c>
      <c r="B29" s="354">
        <v>623.78</v>
      </c>
      <c r="C29" s="352" t="s">
        <v>912</v>
      </c>
      <c r="D29" s="353">
        <v>11709</v>
      </c>
      <c r="L29" s="250" t="s">
        <v>913</v>
      </c>
      <c r="M29" s="358">
        <v>629512.59</v>
      </c>
      <c r="Q29" s="250" t="s">
        <v>909</v>
      </c>
      <c r="R29" s="250">
        <v>623.78</v>
      </c>
      <c r="S29" s="250">
        <v>0</v>
      </c>
      <c r="T29" s="250">
        <v>623.78</v>
      </c>
      <c r="V29" s="250">
        <f t="shared" si="0"/>
        <v>0</v>
      </c>
    </row>
    <row r="30" ht="18.75" customHeight="true" spans="1:22">
      <c r="A30" s="261" t="s">
        <v>914</v>
      </c>
      <c r="B30" s="354">
        <v>50</v>
      </c>
      <c r="C30" s="352"/>
      <c r="D30" s="353"/>
      <c r="L30" s="250" t="s">
        <v>915</v>
      </c>
      <c r="M30" s="358">
        <v>629512.59</v>
      </c>
      <c r="Q30" s="250" t="s">
        <v>916</v>
      </c>
      <c r="R30" s="250">
        <v>50</v>
      </c>
      <c r="S30" s="250">
        <v>0</v>
      </c>
      <c r="T30" s="250">
        <v>50</v>
      </c>
      <c r="V30" s="250">
        <f t="shared" si="0"/>
        <v>0</v>
      </c>
    </row>
    <row r="31" ht="18.75" customHeight="true" spans="1:22">
      <c r="A31" s="259" t="s">
        <v>917</v>
      </c>
      <c r="B31" s="354">
        <v>491735.3226</v>
      </c>
      <c r="C31" s="352" t="s">
        <v>918</v>
      </c>
      <c r="D31" s="353">
        <v>2396</v>
      </c>
      <c r="L31" s="250" t="s">
        <v>919</v>
      </c>
      <c r="M31" s="359">
        <v>3140817.693</v>
      </c>
      <c r="Q31" s="250" t="s">
        <v>913</v>
      </c>
      <c r="R31" s="250">
        <v>28910.0226</v>
      </c>
      <c r="S31" s="250">
        <v>462825.3</v>
      </c>
      <c r="T31" s="250">
        <v>491735.3226</v>
      </c>
      <c r="V31" s="250">
        <f t="shared" si="0"/>
        <v>0</v>
      </c>
    </row>
    <row r="32" ht="18.75" customHeight="true" spans="1:22">
      <c r="A32" s="259" t="s">
        <v>920</v>
      </c>
      <c r="B32" s="354">
        <v>2839178.38432</v>
      </c>
      <c r="C32" s="352" t="s">
        <v>921</v>
      </c>
      <c r="D32" s="353">
        <v>270663</v>
      </c>
      <c r="L32" s="250" t="s">
        <v>922</v>
      </c>
      <c r="M32" s="358">
        <v>2273581.110556</v>
      </c>
      <c r="Q32" s="250" t="s">
        <v>923</v>
      </c>
      <c r="S32" s="250">
        <v>2839178.38432</v>
      </c>
      <c r="T32" s="250">
        <v>2839178.38432</v>
      </c>
      <c r="V32" s="250">
        <f t="shared" si="0"/>
        <v>0</v>
      </c>
    </row>
    <row r="33" ht="18.75" customHeight="true" spans="1:22">
      <c r="A33" s="257" t="s">
        <v>922</v>
      </c>
      <c r="B33" s="351">
        <v>2013870.029039</v>
      </c>
      <c r="C33" s="352" t="s">
        <v>924</v>
      </c>
      <c r="D33" s="353">
        <v>1873470</v>
      </c>
      <c r="L33" s="250" t="s">
        <v>925</v>
      </c>
      <c r="M33" s="358">
        <v>16298.7714</v>
      </c>
      <c r="Q33" s="250" t="s">
        <v>922</v>
      </c>
      <c r="R33" s="250">
        <v>817542.659039</v>
      </c>
      <c r="S33" s="250">
        <v>1038919.37</v>
      </c>
      <c r="T33" s="250">
        <v>1856462.029039</v>
      </c>
      <c r="V33" s="250">
        <f t="shared" si="0"/>
        <v>157408</v>
      </c>
    </row>
    <row r="34" ht="18.75" customHeight="true" spans="1:22">
      <c r="A34" s="259" t="s">
        <v>926</v>
      </c>
      <c r="B34" s="354">
        <v>15733.73287</v>
      </c>
      <c r="C34" s="352" t="s">
        <v>927</v>
      </c>
      <c r="D34" s="353">
        <v>1053777</v>
      </c>
      <c r="J34" s="349" t="e">
        <f>#REF!</f>
        <v>#REF!</v>
      </c>
      <c r="L34" s="250" t="s">
        <v>928</v>
      </c>
      <c r="M34" s="358">
        <v>7224.1061</v>
      </c>
      <c r="Q34" s="250" t="s">
        <v>925</v>
      </c>
      <c r="R34" s="250">
        <v>15733.73287</v>
      </c>
      <c r="S34" s="250">
        <v>0</v>
      </c>
      <c r="T34" s="250">
        <v>15733.73287</v>
      </c>
      <c r="V34" s="250">
        <f t="shared" si="0"/>
        <v>0</v>
      </c>
    </row>
    <row r="35" ht="18.75" customHeight="true" spans="1:22">
      <c r="A35" s="259" t="s">
        <v>929</v>
      </c>
      <c r="B35" s="354">
        <v>318487.457883</v>
      </c>
      <c r="C35" s="352" t="s">
        <v>930</v>
      </c>
      <c r="D35" s="353">
        <v>6150</v>
      </c>
      <c r="L35" s="250" t="s">
        <v>931</v>
      </c>
      <c r="M35" s="358">
        <v>300</v>
      </c>
      <c r="Q35" s="250" t="s">
        <v>932</v>
      </c>
      <c r="R35" s="250">
        <v>168487.457883</v>
      </c>
      <c r="S35" s="250">
        <v>150000</v>
      </c>
      <c r="T35" s="250">
        <v>318487.457883</v>
      </c>
      <c r="V35" s="250">
        <f t="shared" si="0"/>
        <v>0</v>
      </c>
    </row>
    <row r="36" ht="18.75" customHeight="true" spans="1:22">
      <c r="A36" s="259" t="s">
        <v>933</v>
      </c>
      <c r="B36" s="354">
        <v>55790</v>
      </c>
      <c r="C36" s="352" t="s">
        <v>934</v>
      </c>
      <c r="D36" s="353">
        <v>35926</v>
      </c>
      <c r="L36" s="250" t="s">
        <v>935</v>
      </c>
      <c r="M36" s="358">
        <v>8774.6653</v>
      </c>
      <c r="Q36" s="250" t="s">
        <v>936</v>
      </c>
      <c r="R36" s="250">
        <v>55790</v>
      </c>
      <c r="S36" s="250">
        <v>0</v>
      </c>
      <c r="T36" s="250">
        <v>55790</v>
      </c>
      <c r="V36" s="250">
        <f t="shared" si="0"/>
        <v>0</v>
      </c>
    </row>
    <row r="37" ht="18.75" customHeight="true" spans="1:22">
      <c r="A37" s="259" t="s">
        <v>937</v>
      </c>
      <c r="B37" s="354">
        <v>81200</v>
      </c>
      <c r="C37" s="352" t="s">
        <v>938</v>
      </c>
      <c r="D37" s="353">
        <v>30000</v>
      </c>
      <c r="L37" s="250" t="s">
        <v>932</v>
      </c>
      <c r="M37" s="358">
        <v>523828.0693</v>
      </c>
      <c r="Q37" s="250" t="s">
        <v>939</v>
      </c>
      <c r="R37" s="250">
        <v>31200</v>
      </c>
      <c r="S37" s="250">
        <v>50000</v>
      </c>
      <c r="T37" s="250">
        <v>81200</v>
      </c>
      <c r="V37" s="250">
        <f t="shared" si="0"/>
        <v>0</v>
      </c>
    </row>
    <row r="38" ht="18.75" customHeight="true" spans="1:22">
      <c r="A38" s="262" t="s">
        <v>940</v>
      </c>
      <c r="B38" s="355">
        <v>136934.1</v>
      </c>
      <c r="C38" s="352"/>
      <c r="D38" s="353"/>
      <c r="L38" s="250" t="s">
        <v>941</v>
      </c>
      <c r="M38" s="358">
        <v>20418.6197</v>
      </c>
      <c r="Q38" s="250" t="s">
        <v>942</v>
      </c>
      <c r="R38" s="250">
        <v>36934.1</v>
      </c>
      <c r="S38" s="250">
        <v>100000</v>
      </c>
      <c r="T38" s="250">
        <v>136934.1</v>
      </c>
      <c r="V38" s="250">
        <f t="shared" si="0"/>
        <v>0</v>
      </c>
    </row>
    <row r="39" ht="18.75" customHeight="true" spans="1:22">
      <c r="A39" s="259" t="s">
        <v>943</v>
      </c>
      <c r="B39" s="354">
        <v>18139.8</v>
      </c>
      <c r="C39" s="352" t="s">
        <v>944</v>
      </c>
      <c r="D39" s="353">
        <v>101457</v>
      </c>
      <c r="L39" s="250" t="s">
        <v>936</v>
      </c>
      <c r="M39" s="358">
        <v>56000</v>
      </c>
      <c r="Q39" s="250" t="s">
        <v>945</v>
      </c>
      <c r="R39" s="250">
        <v>18139.8</v>
      </c>
      <c r="S39" s="250">
        <v>0</v>
      </c>
      <c r="T39" s="250">
        <v>18139.8</v>
      </c>
      <c r="V39" s="250">
        <f t="shared" si="0"/>
        <v>0</v>
      </c>
    </row>
    <row r="40" ht="18.75" customHeight="true" spans="1:22">
      <c r="A40" s="259" t="s">
        <v>946</v>
      </c>
      <c r="B40" s="354">
        <v>4000</v>
      </c>
      <c r="C40" s="352"/>
      <c r="D40" s="353"/>
      <c r="L40" s="250" t="s">
        <v>939</v>
      </c>
      <c r="M40" s="358">
        <v>92200</v>
      </c>
      <c r="Q40" s="250" t="s">
        <v>947</v>
      </c>
      <c r="R40" s="250">
        <v>4000</v>
      </c>
      <c r="S40" s="250">
        <v>0</v>
      </c>
      <c r="T40" s="250">
        <v>4000</v>
      </c>
      <c r="V40" s="250">
        <f t="shared" si="0"/>
        <v>0</v>
      </c>
    </row>
    <row r="41" ht="18.75" customHeight="true" spans="1:22">
      <c r="A41" s="259" t="s">
        <v>948</v>
      </c>
      <c r="B41" s="354">
        <v>10548.052725</v>
      </c>
      <c r="C41" s="352" t="s">
        <v>949</v>
      </c>
      <c r="D41" s="353">
        <v>75310</v>
      </c>
      <c r="L41" s="250" t="s">
        <v>942</v>
      </c>
      <c r="M41" s="358">
        <v>320000</v>
      </c>
      <c r="Q41" s="250" t="s">
        <v>950</v>
      </c>
      <c r="R41" s="250">
        <v>10548.052725</v>
      </c>
      <c r="S41" s="250">
        <v>0</v>
      </c>
      <c r="T41" s="250">
        <v>10548.052725</v>
      </c>
      <c r="V41" s="250">
        <f t="shared" si="0"/>
        <v>0</v>
      </c>
    </row>
    <row r="42" ht="18.75" customHeight="true" spans="1:22">
      <c r="A42" s="259" t="s">
        <v>951</v>
      </c>
      <c r="B42" s="354">
        <v>29822.369204</v>
      </c>
      <c r="C42" s="352"/>
      <c r="D42" s="353"/>
      <c r="L42" s="250" t="s">
        <v>945</v>
      </c>
      <c r="M42" s="358">
        <v>700</v>
      </c>
      <c r="Q42" s="250" t="s">
        <v>952</v>
      </c>
      <c r="R42" s="250">
        <v>29822.369204</v>
      </c>
      <c r="S42" s="250">
        <v>0</v>
      </c>
      <c r="T42" s="250">
        <v>29822.369204</v>
      </c>
      <c r="V42" s="250">
        <f t="shared" si="0"/>
        <v>0</v>
      </c>
    </row>
    <row r="43" ht="18.75" customHeight="true" spans="1:22">
      <c r="A43" s="259" t="s">
        <v>953</v>
      </c>
      <c r="B43" s="354">
        <v>820.6</v>
      </c>
      <c r="C43" s="352" t="s">
        <v>954</v>
      </c>
      <c r="D43" s="353">
        <v>70000</v>
      </c>
      <c r="L43" s="250" t="s">
        <v>947</v>
      </c>
      <c r="M43" s="358">
        <v>2651</v>
      </c>
      <c r="Q43" s="250" t="s">
        <v>955</v>
      </c>
      <c r="R43" s="250">
        <v>820.6</v>
      </c>
      <c r="S43" s="250">
        <v>0</v>
      </c>
      <c r="T43" s="250">
        <v>820.6</v>
      </c>
      <c r="V43" s="250">
        <f t="shared" si="0"/>
        <v>0</v>
      </c>
    </row>
    <row r="44" ht="18.75" customHeight="true" spans="1:22">
      <c r="A44" s="259" t="s">
        <v>956</v>
      </c>
      <c r="B44" s="354">
        <v>272170.09</v>
      </c>
      <c r="C44" s="352" t="s">
        <v>957</v>
      </c>
      <c r="D44" s="353">
        <v>23918</v>
      </c>
      <c r="L44" s="250" t="s">
        <v>950</v>
      </c>
      <c r="M44" s="358">
        <v>31858.4496</v>
      </c>
      <c r="Q44" s="250" t="s">
        <v>958</v>
      </c>
      <c r="R44" s="250">
        <v>62342.09</v>
      </c>
      <c r="S44" s="250">
        <v>209828</v>
      </c>
      <c r="T44" s="250">
        <v>272170.09</v>
      </c>
      <c r="V44" s="250">
        <f t="shared" si="0"/>
        <v>0</v>
      </c>
    </row>
    <row r="45" ht="18.75" customHeight="true" spans="1:22">
      <c r="A45" s="259" t="s">
        <v>959</v>
      </c>
      <c r="B45" s="354">
        <v>36645</v>
      </c>
      <c r="C45" s="352" t="s">
        <v>960</v>
      </c>
      <c r="D45" s="353">
        <v>53033</v>
      </c>
      <c r="L45" s="250" t="s">
        <v>952</v>
      </c>
      <c r="M45" s="358">
        <v>55271.0541</v>
      </c>
      <c r="Q45" s="250" t="s">
        <v>961</v>
      </c>
      <c r="R45" s="250">
        <v>36645</v>
      </c>
      <c r="S45" s="250">
        <v>0</v>
      </c>
      <c r="T45" s="250">
        <v>36645</v>
      </c>
      <c r="V45" s="250">
        <f t="shared" si="0"/>
        <v>0</v>
      </c>
    </row>
    <row r="46" ht="18.75" customHeight="true" spans="1:22">
      <c r="A46" s="259" t="s">
        <v>962</v>
      </c>
      <c r="B46" s="354">
        <v>224571.66</v>
      </c>
      <c r="C46" s="352" t="s">
        <v>963</v>
      </c>
      <c r="D46" s="353">
        <v>50000</v>
      </c>
      <c r="L46" s="250" t="s">
        <v>964</v>
      </c>
      <c r="M46" s="358">
        <v>28938.4241</v>
      </c>
      <c r="Q46" s="250" t="s">
        <v>965</v>
      </c>
      <c r="R46" s="250">
        <v>14743.66</v>
      </c>
      <c r="S46" s="250">
        <v>209828</v>
      </c>
      <c r="T46" s="250">
        <v>224571.66</v>
      </c>
      <c r="V46" s="250">
        <f t="shared" si="0"/>
        <v>0</v>
      </c>
    </row>
    <row r="47" ht="18.75" customHeight="true" spans="1:22">
      <c r="A47" s="259" t="s">
        <v>966</v>
      </c>
      <c r="B47" s="354">
        <v>53594.520306</v>
      </c>
      <c r="C47" s="352" t="s">
        <v>967</v>
      </c>
      <c r="D47" s="353">
        <v>101668</v>
      </c>
      <c r="L47" s="250" t="s">
        <v>968</v>
      </c>
      <c r="M47" s="358">
        <v>24436.91</v>
      </c>
      <c r="Q47" s="250" t="s">
        <v>969</v>
      </c>
      <c r="R47" s="250">
        <v>53594.520306</v>
      </c>
      <c r="S47" s="250">
        <v>0</v>
      </c>
      <c r="T47" s="250">
        <v>53594.520306</v>
      </c>
      <c r="V47" s="250">
        <f t="shared" si="0"/>
        <v>0</v>
      </c>
    </row>
    <row r="48" ht="18.75" customHeight="true" spans="1:22">
      <c r="A48" s="259" t="s">
        <v>970</v>
      </c>
      <c r="B48" s="354">
        <v>17706.660996</v>
      </c>
      <c r="C48" s="352" t="s">
        <v>971</v>
      </c>
      <c r="D48" s="353">
        <v>10876</v>
      </c>
      <c r="L48" s="250" t="s">
        <v>955</v>
      </c>
      <c r="M48" s="358">
        <v>1895.72</v>
      </c>
      <c r="Q48" s="250" t="s">
        <v>972</v>
      </c>
      <c r="R48" s="250">
        <v>17706.660996</v>
      </c>
      <c r="S48" s="250">
        <v>0</v>
      </c>
      <c r="T48" s="250">
        <v>17706.660996</v>
      </c>
      <c r="V48" s="250">
        <f t="shared" si="0"/>
        <v>0</v>
      </c>
    </row>
    <row r="49" ht="18.75" customHeight="true" spans="1:22">
      <c r="A49" s="259" t="s">
        <v>962</v>
      </c>
      <c r="B49" s="354">
        <v>35887.85931</v>
      </c>
      <c r="C49" s="352"/>
      <c r="D49" s="353"/>
      <c r="L49" s="250" t="s">
        <v>958</v>
      </c>
      <c r="M49" s="358">
        <v>437296.72</v>
      </c>
      <c r="Q49" s="250" t="s">
        <v>973</v>
      </c>
      <c r="R49" s="250">
        <v>35887.85931</v>
      </c>
      <c r="S49" s="250">
        <v>0</v>
      </c>
      <c r="T49" s="250">
        <v>35887.85931</v>
      </c>
      <c r="V49" s="250">
        <f t="shared" si="0"/>
        <v>0</v>
      </c>
    </row>
    <row r="50" ht="18.75" customHeight="true" spans="1:22">
      <c r="A50" s="259" t="s">
        <v>974</v>
      </c>
      <c r="B50" s="354">
        <v>22695.076304</v>
      </c>
      <c r="C50" s="352" t="s">
        <v>975</v>
      </c>
      <c r="D50" s="353">
        <v>237</v>
      </c>
      <c r="L50" s="250" t="s">
        <v>976</v>
      </c>
      <c r="M50" s="358">
        <v>10711.48</v>
      </c>
      <c r="Q50" s="250" t="s">
        <v>977</v>
      </c>
      <c r="R50" s="250">
        <v>22516.076304</v>
      </c>
      <c r="S50" s="250">
        <v>179</v>
      </c>
      <c r="T50" s="250">
        <v>22695.076304</v>
      </c>
      <c r="V50" s="250">
        <f t="shared" si="0"/>
        <v>0</v>
      </c>
    </row>
    <row r="51" ht="18.75" customHeight="true" spans="1:22">
      <c r="A51" s="259" t="s">
        <v>978</v>
      </c>
      <c r="B51" s="354">
        <v>14350.010691</v>
      </c>
      <c r="C51" s="352" t="s">
        <v>979</v>
      </c>
      <c r="D51" s="353">
        <v>90555</v>
      </c>
      <c r="L51" s="250" t="s">
        <v>965</v>
      </c>
      <c r="M51" s="358">
        <v>426585.24</v>
      </c>
      <c r="Q51" s="250" t="s">
        <v>980</v>
      </c>
      <c r="R51" s="250">
        <v>14350.010691</v>
      </c>
      <c r="S51" s="250">
        <v>0</v>
      </c>
      <c r="T51" s="250">
        <v>14350.010691</v>
      </c>
      <c r="V51" s="250">
        <f t="shared" si="0"/>
        <v>0</v>
      </c>
    </row>
    <row r="52" ht="18.75" customHeight="true" spans="1:22">
      <c r="A52" s="259" t="s">
        <v>981</v>
      </c>
      <c r="B52" s="354">
        <v>3886.97254</v>
      </c>
      <c r="C52" s="352" t="s">
        <v>982</v>
      </c>
      <c r="D52" s="353">
        <v>15087</v>
      </c>
      <c r="L52" s="250" t="s">
        <v>969</v>
      </c>
      <c r="M52" s="358">
        <v>79346.99456</v>
      </c>
      <c r="Q52" s="250" t="s">
        <v>983</v>
      </c>
      <c r="R52" s="250">
        <v>3707.97254</v>
      </c>
      <c r="S52" s="250">
        <v>179</v>
      </c>
      <c r="T52" s="250">
        <v>3886.97254</v>
      </c>
      <c r="V52" s="250">
        <f t="shared" si="0"/>
        <v>0</v>
      </c>
    </row>
    <row r="53" ht="18.75" customHeight="true" spans="1:22">
      <c r="A53" s="259" t="s">
        <v>984</v>
      </c>
      <c r="B53" s="354">
        <v>4458.093073</v>
      </c>
      <c r="C53" s="352" t="s">
        <v>985</v>
      </c>
      <c r="D53" s="353">
        <v>6416</v>
      </c>
      <c r="L53" s="250" t="s">
        <v>972</v>
      </c>
      <c r="M53" s="358">
        <v>15223.9089</v>
      </c>
      <c r="Q53" s="250" t="s">
        <v>986</v>
      </c>
      <c r="R53" s="250">
        <v>4458.093073</v>
      </c>
      <c r="S53" s="250">
        <v>0</v>
      </c>
      <c r="T53" s="250">
        <v>4458.093073</v>
      </c>
      <c r="V53" s="250">
        <f t="shared" si="0"/>
        <v>0</v>
      </c>
    </row>
    <row r="54" ht="18.75" customHeight="true" spans="1:22">
      <c r="A54" s="259" t="s">
        <v>987</v>
      </c>
      <c r="B54" s="354">
        <v>21324.874815</v>
      </c>
      <c r="C54" s="352"/>
      <c r="D54" s="353"/>
      <c r="L54" s="250" t="s">
        <v>973</v>
      </c>
      <c r="M54" s="358">
        <v>64123.08566</v>
      </c>
      <c r="Q54" s="250" t="s">
        <v>988</v>
      </c>
      <c r="R54" s="250">
        <v>21175.574815</v>
      </c>
      <c r="S54" s="250">
        <v>149.3</v>
      </c>
      <c r="T54" s="250">
        <v>21324.874815</v>
      </c>
      <c r="V54" s="250">
        <f t="shared" si="0"/>
        <v>0</v>
      </c>
    </row>
    <row r="55" ht="18.75" customHeight="true" spans="1:22">
      <c r="A55" s="259" t="s">
        <v>989</v>
      </c>
      <c r="B55" s="354">
        <v>2500</v>
      </c>
      <c r="C55" s="352" t="s">
        <v>990</v>
      </c>
      <c r="D55" s="353">
        <v>1498</v>
      </c>
      <c r="L55" s="250" t="s">
        <v>977</v>
      </c>
      <c r="M55" s="358">
        <v>14884.374</v>
      </c>
      <c r="Q55" s="250" t="s">
        <v>991</v>
      </c>
      <c r="R55" s="250">
        <v>2500</v>
      </c>
      <c r="S55" s="250">
        <v>0</v>
      </c>
      <c r="T55" s="250">
        <v>2500</v>
      </c>
      <c r="V55" s="250">
        <f t="shared" si="0"/>
        <v>0</v>
      </c>
    </row>
    <row r="56" ht="18.75" customHeight="true" spans="1:22">
      <c r="A56" s="259" t="s">
        <v>992</v>
      </c>
      <c r="B56" s="354">
        <v>2353</v>
      </c>
      <c r="C56" s="352" t="s">
        <v>993</v>
      </c>
      <c r="D56" s="353">
        <v>631</v>
      </c>
      <c r="L56" s="250" t="s">
        <v>980</v>
      </c>
      <c r="M56" s="358">
        <v>5816.4851</v>
      </c>
      <c r="Q56" s="250" t="s">
        <v>994</v>
      </c>
      <c r="R56" s="250">
        <v>2353</v>
      </c>
      <c r="S56" s="250">
        <v>0</v>
      </c>
      <c r="T56" s="226">
        <v>2353</v>
      </c>
      <c r="V56" s="250">
        <f t="shared" si="0"/>
        <v>0</v>
      </c>
    </row>
    <row r="57" ht="18.75" customHeight="true" spans="1:22">
      <c r="A57" s="259" t="s">
        <v>995</v>
      </c>
      <c r="B57" s="354">
        <v>9158</v>
      </c>
      <c r="C57" s="352" t="s">
        <v>996</v>
      </c>
      <c r="D57" s="353">
        <v>631</v>
      </c>
      <c r="L57" s="250" t="s">
        <v>983</v>
      </c>
      <c r="M57" s="358">
        <v>3983.6</v>
      </c>
      <c r="Q57" s="250" t="s">
        <v>997</v>
      </c>
      <c r="R57" s="250">
        <v>9158</v>
      </c>
      <c r="S57" s="250">
        <v>0</v>
      </c>
      <c r="T57" s="226">
        <v>9158</v>
      </c>
      <c r="V57" s="250">
        <f t="shared" si="0"/>
        <v>0</v>
      </c>
    </row>
    <row r="58" ht="18.75" customHeight="true" spans="1:22">
      <c r="A58" s="259" t="s">
        <v>998</v>
      </c>
      <c r="B58" s="354">
        <v>3373</v>
      </c>
      <c r="C58" s="352" t="s">
        <v>999</v>
      </c>
      <c r="D58" s="353">
        <v>54650</v>
      </c>
      <c r="L58" s="250" t="s">
        <v>986</v>
      </c>
      <c r="M58" s="358">
        <v>5084.2889</v>
      </c>
      <c r="Q58" s="250" t="s">
        <v>1000</v>
      </c>
      <c r="R58" s="250">
        <v>3223.7</v>
      </c>
      <c r="S58" s="250">
        <v>149.3</v>
      </c>
      <c r="T58" s="226">
        <v>3373</v>
      </c>
      <c r="V58" s="250">
        <f t="shared" si="0"/>
        <v>0</v>
      </c>
    </row>
    <row r="59" ht="18.75" customHeight="true" spans="1:22">
      <c r="A59" s="259" t="s">
        <v>1001</v>
      </c>
      <c r="B59" s="354">
        <v>10000</v>
      </c>
      <c r="C59" s="352" t="s">
        <v>1002</v>
      </c>
      <c r="D59" s="353">
        <v>2219848</v>
      </c>
      <c r="J59" s="349" t="e">
        <f>#REF!</f>
        <v>#REF!</v>
      </c>
      <c r="L59" s="250" t="s">
        <v>988</v>
      </c>
      <c r="M59" s="358">
        <v>21450.5472</v>
      </c>
      <c r="Q59" s="250" t="s">
        <v>1003</v>
      </c>
      <c r="R59" s="250">
        <v>6000</v>
      </c>
      <c r="S59" s="250">
        <v>4000</v>
      </c>
      <c r="T59" s="226">
        <v>10000</v>
      </c>
      <c r="V59" s="250">
        <f t="shared" si="0"/>
        <v>0</v>
      </c>
    </row>
    <row r="60" ht="18.75" customHeight="true" spans="1:22">
      <c r="A60" s="259" t="s">
        <v>1004</v>
      </c>
      <c r="B60" s="354">
        <v>10000</v>
      </c>
      <c r="C60" s="352" t="s">
        <v>1005</v>
      </c>
      <c r="D60" s="353">
        <v>24232</v>
      </c>
      <c r="L60" s="250" t="s">
        <v>1006</v>
      </c>
      <c r="M60" s="358">
        <v>3999.5472</v>
      </c>
      <c r="Q60" s="250" t="s">
        <v>1007</v>
      </c>
      <c r="R60" s="250">
        <v>6000</v>
      </c>
      <c r="S60" s="250">
        <v>4000</v>
      </c>
      <c r="T60" s="226">
        <v>10000</v>
      </c>
      <c r="V60" s="250">
        <f t="shared" si="0"/>
        <v>0</v>
      </c>
    </row>
    <row r="61" ht="18.75" customHeight="true" spans="1:22">
      <c r="A61" s="259" t="s">
        <v>1008</v>
      </c>
      <c r="B61" s="354">
        <v>272211.52</v>
      </c>
      <c r="C61" s="352"/>
      <c r="D61" s="353"/>
      <c r="L61" s="250" t="s">
        <v>991</v>
      </c>
      <c r="M61" s="358">
        <v>1158</v>
      </c>
      <c r="Q61" s="250" t="s">
        <v>1009</v>
      </c>
      <c r="R61" s="250">
        <v>161407.3</v>
      </c>
      <c r="S61" s="250">
        <v>110804.22</v>
      </c>
      <c r="T61" s="226">
        <v>272211.52</v>
      </c>
      <c r="V61" s="250">
        <f t="shared" si="0"/>
        <v>0</v>
      </c>
    </row>
    <row r="62" ht="18.75" customHeight="true" spans="1:22">
      <c r="A62" s="259" t="s">
        <v>1010</v>
      </c>
      <c r="B62" s="354">
        <v>252005.52</v>
      </c>
      <c r="C62" s="352"/>
      <c r="D62" s="353"/>
      <c r="L62" s="250" t="s">
        <v>994</v>
      </c>
      <c r="M62" s="358">
        <v>2407</v>
      </c>
      <c r="Q62" s="250" t="s">
        <v>1011</v>
      </c>
      <c r="R62" s="250">
        <v>161381.3</v>
      </c>
      <c r="S62" s="250">
        <v>90624.22</v>
      </c>
      <c r="T62" s="226">
        <v>252005.52</v>
      </c>
      <c r="V62" s="250">
        <f t="shared" si="0"/>
        <v>0</v>
      </c>
    </row>
    <row r="63" ht="18.75" customHeight="true" spans="1:22">
      <c r="A63" s="259" t="s">
        <v>1012</v>
      </c>
      <c r="B63" s="354">
        <v>20206</v>
      </c>
      <c r="C63" s="352"/>
      <c r="D63" s="353"/>
      <c r="L63" s="250" t="s">
        <v>997</v>
      </c>
      <c r="M63" s="358">
        <v>10312</v>
      </c>
      <c r="Q63" s="250" t="s">
        <v>1013</v>
      </c>
      <c r="R63" s="250">
        <v>26</v>
      </c>
      <c r="S63" s="250">
        <v>20180</v>
      </c>
      <c r="T63" s="226">
        <v>20206</v>
      </c>
      <c r="V63" s="250">
        <f t="shared" si="0"/>
        <v>0</v>
      </c>
    </row>
    <row r="64" ht="18.75" customHeight="true" spans="1:22">
      <c r="A64" s="259" t="s">
        <v>1014</v>
      </c>
      <c r="B64" s="354">
        <v>840422.387657</v>
      </c>
      <c r="C64" s="352"/>
      <c r="D64" s="353"/>
      <c r="L64" s="250" t="s">
        <v>1000</v>
      </c>
      <c r="M64" s="358">
        <v>3574</v>
      </c>
      <c r="Q64" s="250" t="s">
        <v>1015</v>
      </c>
      <c r="R64" s="250">
        <v>276463.537657</v>
      </c>
      <c r="S64" s="250">
        <v>563958.85</v>
      </c>
      <c r="T64" s="226">
        <v>840422.387657</v>
      </c>
      <c r="V64" s="250">
        <f t="shared" si="0"/>
        <v>0</v>
      </c>
    </row>
    <row r="65" ht="18.75" customHeight="true" spans="1:22">
      <c r="A65" s="259" t="s">
        <v>1016</v>
      </c>
      <c r="B65" s="354">
        <v>8761.17</v>
      </c>
      <c r="C65" s="352"/>
      <c r="D65" s="353"/>
      <c r="L65" s="250" t="s">
        <v>1003</v>
      </c>
      <c r="M65" s="358">
        <v>107270</v>
      </c>
      <c r="Q65" s="250" t="s">
        <v>1017</v>
      </c>
      <c r="R65" s="250">
        <v>7700</v>
      </c>
      <c r="S65" s="250">
        <v>1061.17</v>
      </c>
      <c r="T65" s="226">
        <v>8761.17</v>
      </c>
      <c r="V65" s="250">
        <f t="shared" si="0"/>
        <v>0</v>
      </c>
    </row>
    <row r="66" ht="18.75" customHeight="true" spans="1:22">
      <c r="A66" s="259" t="s">
        <v>1018</v>
      </c>
      <c r="B66" s="354">
        <v>831661.217657</v>
      </c>
      <c r="C66" s="352"/>
      <c r="D66" s="353"/>
      <c r="L66" s="250" t="s">
        <v>1019</v>
      </c>
      <c r="M66" s="358">
        <v>100000</v>
      </c>
      <c r="Q66" s="250" t="s">
        <v>1020</v>
      </c>
      <c r="R66" s="250">
        <v>268763.537657</v>
      </c>
      <c r="S66" s="250">
        <v>562897.68</v>
      </c>
      <c r="T66" s="226">
        <v>831661.217657</v>
      </c>
      <c r="V66" s="250">
        <f t="shared" si="0"/>
        <v>0</v>
      </c>
    </row>
    <row r="67" ht="18.75" customHeight="true" spans="1:22">
      <c r="A67" s="259" t="s">
        <v>1021</v>
      </c>
      <c r="B67" s="354">
        <v>157408</v>
      </c>
      <c r="C67" s="352"/>
      <c r="D67" s="353"/>
      <c r="L67" s="250" t="s">
        <v>1022</v>
      </c>
      <c r="M67" s="358">
        <v>7270</v>
      </c>
      <c r="Q67" s="250" t="s">
        <v>1023</v>
      </c>
      <c r="S67" s="250">
        <v>157408</v>
      </c>
      <c r="T67" s="226">
        <v>157408</v>
      </c>
      <c r="V67" s="250">
        <f t="shared" si="0"/>
        <v>0</v>
      </c>
    </row>
    <row r="68" ht="18.75" customHeight="true" spans="1:22">
      <c r="A68" s="257" t="s">
        <v>1024</v>
      </c>
      <c r="B68" s="351">
        <v>670003.976662</v>
      </c>
      <c r="C68" s="352"/>
      <c r="D68" s="353"/>
      <c r="L68" s="250" t="s">
        <v>1009</v>
      </c>
      <c r="M68" s="358">
        <v>156925.9</v>
      </c>
      <c r="Q68" s="250" t="s">
        <v>1024</v>
      </c>
      <c r="R68" s="250">
        <v>421658.886662</v>
      </c>
      <c r="S68" s="250">
        <v>54514.15</v>
      </c>
      <c r="T68" s="226">
        <v>476173.036662</v>
      </c>
      <c r="V68" s="250">
        <f t="shared" si="0"/>
        <v>193830.94</v>
      </c>
    </row>
    <row r="69" ht="18.75" customHeight="true" spans="1:256">
      <c r="A69" s="259" t="s">
        <v>1025</v>
      </c>
      <c r="B69" s="354">
        <v>164059.383543</v>
      </c>
      <c r="C69" s="352"/>
      <c r="D69" s="353"/>
      <c r="F69" s="349"/>
      <c r="H69" s="292"/>
      <c r="I69" s="292"/>
      <c r="J69" s="292"/>
      <c r="K69" s="292"/>
      <c r="L69" s="292" t="s">
        <v>1011</v>
      </c>
      <c r="M69" s="358">
        <v>130000</v>
      </c>
      <c r="N69" s="292"/>
      <c r="O69" s="292"/>
      <c r="P69" s="292"/>
      <c r="Q69" s="250" t="s">
        <v>1026</v>
      </c>
      <c r="R69" s="250">
        <v>152993.383543</v>
      </c>
      <c r="S69" s="250">
        <v>11066</v>
      </c>
      <c r="T69" s="226">
        <v>164059.383543</v>
      </c>
      <c r="U69" s="292"/>
      <c r="V69" s="250">
        <f t="shared" si="0"/>
        <v>0</v>
      </c>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2"/>
      <c r="BA69" s="292"/>
      <c r="BB69" s="292"/>
      <c r="BC69" s="292"/>
      <c r="BD69" s="292"/>
      <c r="BE69" s="292"/>
      <c r="BF69" s="292"/>
      <c r="BG69" s="292"/>
      <c r="BH69" s="292"/>
      <c r="BI69" s="292"/>
      <c r="BJ69" s="292"/>
      <c r="BK69" s="292"/>
      <c r="BL69" s="292"/>
      <c r="BM69" s="292"/>
      <c r="BN69" s="292"/>
      <c r="BO69" s="292"/>
      <c r="BP69" s="292"/>
      <c r="BQ69" s="292"/>
      <c r="BR69" s="292"/>
      <c r="BS69" s="292"/>
      <c r="BT69" s="292"/>
      <c r="BU69" s="292"/>
      <c r="BV69" s="292"/>
      <c r="BW69" s="292"/>
      <c r="BX69" s="292"/>
      <c r="BY69" s="292"/>
      <c r="BZ69" s="292"/>
      <c r="CA69" s="292"/>
      <c r="CB69" s="292"/>
      <c r="CC69" s="292"/>
      <c r="CD69" s="292"/>
      <c r="CE69" s="292"/>
      <c r="CF69" s="292"/>
      <c r="CG69" s="292"/>
      <c r="CH69" s="292"/>
      <c r="CI69" s="292"/>
      <c r="CJ69" s="292"/>
      <c r="CK69" s="292"/>
      <c r="CL69" s="292"/>
      <c r="CM69" s="292"/>
      <c r="CN69" s="292"/>
      <c r="CO69" s="292"/>
      <c r="CP69" s="292"/>
      <c r="CQ69" s="292"/>
      <c r="CR69" s="292"/>
      <c r="CS69" s="292"/>
      <c r="CT69" s="292"/>
      <c r="CU69" s="292"/>
      <c r="CV69" s="292"/>
      <c r="CW69" s="292"/>
      <c r="CX69" s="292"/>
      <c r="CY69" s="292"/>
      <c r="CZ69" s="292"/>
      <c r="DA69" s="292"/>
      <c r="DB69" s="292"/>
      <c r="DC69" s="292"/>
      <c r="DD69" s="292"/>
      <c r="DE69" s="292"/>
      <c r="DF69" s="292"/>
      <c r="DG69" s="292"/>
      <c r="DH69" s="292"/>
      <c r="DI69" s="292"/>
      <c r="DJ69" s="292"/>
      <c r="DK69" s="292"/>
      <c r="DL69" s="292"/>
      <c r="DM69" s="292"/>
      <c r="DN69" s="292"/>
      <c r="DO69" s="292"/>
      <c r="DP69" s="292"/>
      <c r="DQ69" s="292"/>
      <c r="DR69" s="292"/>
      <c r="DS69" s="292"/>
      <c r="DT69" s="292"/>
      <c r="DU69" s="292"/>
      <c r="DV69" s="292"/>
      <c r="DW69" s="292"/>
      <c r="DX69" s="292"/>
      <c r="DY69" s="292"/>
      <c r="DZ69" s="292"/>
      <c r="EA69" s="292"/>
      <c r="EB69" s="292"/>
      <c r="EC69" s="292"/>
      <c r="ED69" s="292"/>
      <c r="EE69" s="292"/>
      <c r="EF69" s="292"/>
      <c r="EG69" s="292"/>
      <c r="EH69" s="292"/>
      <c r="EI69" s="292"/>
      <c r="EJ69" s="292"/>
      <c r="EK69" s="292"/>
      <c r="EL69" s="292"/>
      <c r="EM69" s="292"/>
      <c r="EN69" s="292"/>
      <c r="EO69" s="292"/>
      <c r="EP69" s="292"/>
      <c r="EQ69" s="292"/>
      <c r="ER69" s="292"/>
      <c r="ES69" s="292"/>
      <c r="ET69" s="292"/>
      <c r="EU69" s="292"/>
      <c r="EV69" s="292"/>
      <c r="EW69" s="292"/>
      <c r="EX69" s="292"/>
      <c r="EY69" s="292"/>
      <c r="EZ69" s="292"/>
      <c r="FA69" s="292"/>
      <c r="FB69" s="292"/>
      <c r="FC69" s="292"/>
      <c r="FD69" s="292"/>
      <c r="FE69" s="292"/>
      <c r="FF69" s="292"/>
      <c r="FG69" s="292"/>
      <c r="FH69" s="292"/>
      <c r="FI69" s="292"/>
      <c r="FJ69" s="292"/>
      <c r="FK69" s="292"/>
      <c r="FL69" s="292"/>
      <c r="FM69" s="292"/>
      <c r="FN69" s="292"/>
      <c r="FO69" s="292"/>
      <c r="FP69" s="292"/>
      <c r="FQ69" s="292"/>
      <c r="FR69" s="292"/>
      <c r="FS69" s="292"/>
      <c r="FT69" s="292"/>
      <c r="FU69" s="292"/>
      <c r="FV69" s="292"/>
      <c r="FW69" s="292"/>
      <c r="FX69" s="292"/>
      <c r="FY69" s="292"/>
      <c r="FZ69" s="292"/>
      <c r="GA69" s="292"/>
      <c r="GB69" s="292"/>
      <c r="GC69" s="292"/>
      <c r="GD69" s="292"/>
      <c r="GE69" s="292"/>
      <c r="GF69" s="292"/>
      <c r="GG69" s="292"/>
      <c r="GH69" s="292"/>
      <c r="GI69" s="292"/>
      <c r="GJ69" s="292"/>
      <c r="GK69" s="292"/>
      <c r="GL69" s="292"/>
      <c r="GM69" s="292"/>
      <c r="GN69" s="292"/>
      <c r="GO69" s="292"/>
      <c r="GP69" s="292"/>
      <c r="GQ69" s="292"/>
      <c r="GR69" s="292"/>
      <c r="GS69" s="292"/>
      <c r="GT69" s="292"/>
      <c r="GU69" s="292"/>
      <c r="GV69" s="292"/>
      <c r="GW69" s="292"/>
      <c r="GX69" s="292"/>
      <c r="GY69" s="292"/>
      <c r="GZ69" s="292"/>
      <c r="HA69" s="292"/>
      <c r="HB69" s="292"/>
      <c r="HC69" s="292"/>
      <c r="HD69" s="292"/>
      <c r="HE69" s="292"/>
      <c r="HF69" s="292"/>
      <c r="HG69" s="292"/>
      <c r="HH69" s="292"/>
      <c r="HI69" s="292"/>
      <c r="HJ69" s="292"/>
      <c r="HK69" s="292"/>
      <c r="HL69" s="292"/>
      <c r="HM69" s="292"/>
      <c r="HN69" s="292"/>
      <c r="HO69" s="292"/>
      <c r="HP69" s="292"/>
      <c r="HQ69" s="292"/>
      <c r="HR69" s="292"/>
      <c r="HS69" s="292"/>
      <c r="HT69" s="292"/>
      <c r="HU69" s="292"/>
      <c r="HV69" s="292"/>
      <c r="HW69" s="292"/>
      <c r="HX69" s="292"/>
      <c r="HY69" s="292"/>
      <c r="HZ69" s="292"/>
      <c r="IA69" s="292"/>
      <c r="IB69" s="292"/>
      <c r="IC69" s="292"/>
      <c r="ID69" s="292"/>
      <c r="IE69" s="292"/>
      <c r="IF69" s="292"/>
      <c r="IG69" s="292"/>
      <c r="IH69" s="292"/>
      <c r="II69" s="292"/>
      <c r="IJ69" s="292"/>
      <c r="IK69" s="292"/>
      <c r="IL69" s="292"/>
      <c r="IM69" s="292"/>
      <c r="IN69" s="292"/>
      <c r="IO69" s="292"/>
      <c r="IP69" s="292"/>
      <c r="IQ69" s="292"/>
      <c r="IR69" s="292"/>
      <c r="IS69" s="292"/>
      <c r="IT69" s="292"/>
      <c r="IU69" s="292"/>
      <c r="IV69" s="292"/>
    </row>
    <row r="70" ht="18.75" customHeight="true" spans="1:256">
      <c r="A70" s="259" t="s">
        <v>1027</v>
      </c>
      <c r="B70" s="354">
        <v>15456.513816</v>
      </c>
      <c r="C70" s="352"/>
      <c r="D70" s="353"/>
      <c r="F70" s="349"/>
      <c r="H70" s="292"/>
      <c r="I70" s="292"/>
      <c r="J70" s="292"/>
      <c r="K70" s="292"/>
      <c r="L70" s="292" t="s">
        <v>1013</v>
      </c>
      <c r="M70" s="358">
        <v>26925.9</v>
      </c>
      <c r="N70" s="292"/>
      <c r="O70" s="292"/>
      <c r="P70" s="292"/>
      <c r="Q70" s="250" t="s">
        <v>1028</v>
      </c>
      <c r="R70" s="250">
        <v>15456.513816</v>
      </c>
      <c r="S70" s="250">
        <v>0</v>
      </c>
      <c r="T70" s="226">
        <v>15456.513816</v>
      </c>
      <c r="U70" s="292"/>
      <c r="V70" s="250">
        <f t="shared" ref="V70:V133" si="1">B70-T70</f>
        <v>0</v>
      </c>
      <c r="W70" s="292"/>
      <c r="X70" s="292"/>
      <c r="Y70" s="292"/>
      <c r="Z70" s="292"/>
      <c r="AA70" s="292"/>
      <c r="AB70" s="292"/>
      <c r="AC70" s="292"/>
      <c r="AD70" s="292"/>
      <c r="AE70" s="292"/>
      <c r="AF70" s="292"/>
      <c r="AG70" s="292"/>
      <c r="AH70" s="292"/>
      <c r="AI70" s="292"/>
      <c r="AJ70" s="292"/>
      <c r="AK70" s="292"/>
      <c r="AL70" s="292"/>
      <c r="AM70" s="292"/>
      <c r="AN70" s="292"/>
      <c r="AO70" s="292"/>
      <c r="AP70" s="292"/>
      <c r="AQ70" s="292"/>
      <c r="AR70" s="292"/>
      <c r="AS70" s="292"/>
      <c r="AT70" s="292"/>
      <c r="AU70" s="292"/>
      <c r="AV70" s="292"/>
      <c r="AW70" s="292"/>
      <c r="AX70" s="292"/>
      <c r="AY70" s="292"/>
      <c r="AZ70" s="292"/>
      <c r="BA70" s="292"/>
      <c r="BB70" s="292"/>
      <c r="BC70" s="292"/>
      <c r="BD70" s="292"/>
      <c r="BE70" s="292"/>
      <c r="BF70" s="292"/>
      <c r="BG70" s="292"/>
      <c r="BH70" s="292"/>
      <c r="BI70" s="292"/>
      <c r="BJ70" s="292"/>
      <c r="BK70" s="292"/>
      <c r="BL70" s="292"/>
      <c r="BM70" s="292"/>
      <c r="BN70" s="292"/>
      <c r="BO70" s="292"/>
      <c r="BP70" s="292"/>
      <c r="BQ70" s="292"/>
      <c r="BR70" s="292"/>
      <c r="BS70" s="292"/>
      <c r="BT70" s="292"/>
      <c r="BU70" s="292"/>
      <c r="BV70" s="292"/>
      <c r="BW70" s="292"/>
      <c r="BX70" s="292"/>
      <c r="BY70" s="292"/>
      <c r="BZ70" s="292"/>
      <c r="CA70" s="292"/>
      <c r="CB70" s="292"/>
      <c r="CC70" s="292"/>
      <c r="CD70" s="292"/>
      <c r="CE70" s="292"/>
      <c r="CF70" s="292"/>
      <c r="CG70" s="292"/>
      <c r="CH70" s="292"/>
      <c r="CI70" s="292"/>
      <c r="CJ70" s="292"/>
      <c r="CK70" s="292"/>
      <c r="CL70" s="292"/>
      <c r="CM70" s="292"/>
      <c r="CN70" s="292"/>
      <c r="CO70" s="292"/>
      <c r="CP70" s="292"/>
      <c r="CQ70" s="292"/>
      <c r="CR70" s="292"/>
      <c r="CS70" s="292"/>
      <c r="CT70" s="292"/>
      <c r="CU70" s="292"/>
      <c r="CV70" s="292"/>
      <c r="CW70" s="292"/>
      <c r="CX70" s="292"/>
      <c r="CY70" s="292"/>
      <c r="CZ70" s="292"/>
      <c r="DA70" s="292"/>
      <c r="DB70" s="292"/>
      <c r="DC70" s="292"/>
      <c r="DD70" s="292"/>
      <c r="DE70" s="292"/>
      <c r="DF70" s="292"/>
      <c r="DG70" s="292"/>
      <c r="DH70" s="292"/>
      <c r="DI70" s="292"/>
      <c r="DJ70" s="292"/>
      <c r="DK70" s="292"/>
      <c r="DL70" s="292"/>
      <c r="DM70" s="292"/>
      <c r="DN70" s="292"/>
      <c r="DO70" s="292"/>
      <c r="DP70" s="292"/>
      <c r="DQ70" s="292"/>
      <c r="DR70" s="292"/>
      <c r="DS70" s="292"/>
      <c r="DT70" s="292"/>
      <c r="DU70" s="292"/>
      <c r="DV70" s="292"/>
      <c r="DW70" s="292"/>
      <c r="DX70" s="292"/>
      <c r="DY70" s="292"/>
      <c r="DZ70" s="292"/>
      <c r="EA70" s="292"/>
      <c r="EB70" s="292"/>
      <c r="EC70" s="292"/>
      <c r="ED70" s="292"/>
      <c r="EE70" s="292"/>
      <c r="EF70" s="292"/>
      <c r="EG70" s="292"/>
      <c r="EH70" s="292"/>
      <c r="EI70" s="292"/>
      <c r="EJ70" s="292"/>
      <c r="EK70" s="292"/>
      <c r="EL70" s="292"/>
      <c r="EM70" s="292"/>
      <c r="EN70" s="292"/>
      <c r="EO70" s="292"/>
      <c r="EP70" s="292"/>
      <c r="EQ70" s="292"/>
      <c r="ER70" s="292"/>
      <c r="ES70" s="292"/>
      <c r="ET70" s="292"/>
      <c r="EU70" s="292"/>
      <c r="EV70" s="292"/>
      <c r="EW70" s="292"/>
      <c r="EX70" s="292"/>
      <c r="EY70" s="292"/>
      <c r="EZ70" s="292"/>
      <c r="FA70" s="292"/>
      <c r="FB70" s="292"/>
      <c r="FC70" s="292"/>
      <c r="FD70" s="292"/>
      <c r="FE70" s="292"/>
      <c r="FF70" s="292"/>
      <c r="FG70" s="292"/>
      <c r="FH70" s="292"/>
      <c r="FI70" s="292"/>
      <c r="FJ70" s="292"/>
      <c r="FK70" s="292"/>
      <c r="FL70" s="292"/>
      <c r="FM70" s="292"/>
      <c r="FN70" s="292"/>
      <c r="FO70" s="292"/>
      <c r="FP70" s="292"/>
      <c r="FQ70" s="292"/>
      <c r="FR70" s="292"/>
      <c r="FS70" s="292"/>
      <c r="FT70" s="292"/>
      <c r="FU70" s="292"/>
      <c r="FV70" s="292"/>
      <c r="FW70" s="292"/>
      <c r="FX70" s="292"/>
      <c r="FY70" s="292"/>
      <c r="FZ70" s="292"/>
      <c r="GA70" s="292"/>
      <c r="GB70" s="292"/>
      <c r="GC70" s="292"/>
      <c r="GD70" s="292"/>
      <c r="GE70" s="292"/>
      <c r="GF70" s="292"/>
      <c r="GG70" s="292"/>
      <c r="GH70" s="292"/>
      <c r="GI70" s="292"/>
      <c r="GJ70" s="292"/>
      <c r="GK70" s="292"/>
      <c r="GL70" s="292"/>
      <c r="GM70" s="292"/>
      <c r="GN70" s="292"/>
      <c r="GO70" s="292"/>
      <c r="GP70" s="292"/>
      <c r="GQ70" s="292"/>
      <c r="GR70" s="292"/>
      <c r="GS70" s="292"/>
      <c r="GT70" s="292"/>
      <c r="GU70" s="292"/>
      <c r="GV70" s="292"/>
      <c r="GW70" s="292"/>
      <c r="GX70" s="292"/>
      <c r="GY70" s="292"/>
      <c r="GZ70" s="292"/>
      <c r="HA70" s="292"/>
      <c r="HB70" s="292"/>
      <c r="HC70" s="292"/>
      <c r="HD70" s="292"/>
      <c r="HE70" s="292"/>
      <c r="HF70" s="292"/>
      <c r="HG70" s="292"/>
      <c r="HH70" s="292"/>
      <c r="HI70" s="292"/>
      <c r="HJ70" s="292"/>
      <c r="HK70" s="292"/>
      <c r="HL70" s="292"/>
      <c r="HM70" s="292"/>
      <c r="HN70" s="292"/>
      <c r="HO70" s="292"/>
      <c r="HP70" s="292"/>
      <c r="HQ70" s="292"/>
      <c r="HR70" s="292"/>
      <c r="HS70" s="292"/>
      <c r="HT70" s="292"/>
      <c r="HU70" s="292"/>
      <c r="HV70" s="292"/>
      <c r="HW70" s="292"/>
      <c r="HX70" s="292"/>
      <c r="HY70" s="292"/>
      <c r="HZ70" s="292"/>
      <c r="IA70" s="292"/>
      <c r="IB70" s="292"/>
      <c r="IC70" s="292"/>
      <c r="ID70" s="292"/>
      <c r="IE70" s="292"/>
      <c r="IF70" s="292"/>
      <c r="IG70" s="292"/>
      <c r="IH70" s="292"/>
      <c r="II70" s="292"/>
      <c r="IJ70" s="292"/>
      <c r="IK70" s="292"/>
      <c r="IL70" s="292"/>
      <c r="IM70" s="292"/>
      <c r="IN70" s="292"/>
      <c r="IO70" s="292"/>
      <c r="IP70" s="292"/>
      <c r="IQ70" s="292"/>
      <c r="IR70" s="292"/>
      <c r="IS70" s="292"/>
      <c r="IT70" s="292"/>
      <c r="IU70" s="292"/>
      <c r="IV70" s="292"/>
    </row>
    <row r="71" ht="18.75" customHeight="true" spans="1:256">
      <c r="A71" s="259" t="s">
        <v>1029</v>
      </c>
      <c r="B71" s="354">
        <v>24038.712601</v>
      </c>
      <c r="C71" s="352" t="s">
        <v>1030</v>
      </c>
      <c r="D71" s="353">
        <v>2578</v>
      </c>
      <c r="F71" s="349"/>
      <c r="H71" s="292"/>
      <c r="I71" s="292"/>
      <c r="J71" s="292"/>
      <c r="K71" s="292"/>
      <c r="L71" s="292" t="s">
        <v>1015</v>
      </c>
      <c r="M71" s="358">
        <v>861008.679996</v>
      </c>
      <c r="N71" s="292"/>
      <c r="O71" s="292"/>
      <c r="P71" s="292"/>
      <c r="Q71" s="250" t="s">
        <v>1031</v>
      </c>
      <c r="R71" s="250">
        <v>24038.712601</v>
      </c>
      <c r="S71" s="250">
        <v>0</v>
      </c>
      <c r="T71" s="226">
        <v>24038.712601</v>
      </c>
      <c r="U71" s="292"/>
      <c r="V71" s="250">
        <f t="shared" si="1"/>
        <v>0</v>
      </c>
      <c r="W71" s="292"/>
      <c r="X71" s="292"/>
      <c r="Y71" s="292"/>
      <c r="Z71" s="292"/>
      <c r="AA71" s="292"/>
      <c r="AB71" s="292"/>
      <c r="AC71" s="292"/>
      <c r="AD71" s="292"/>
      <c r="AE71" s="292"/>
      <c r="AF71" s="292"/>
      <c r="AG71" s="292"/>
      <c r="AH71" s="292"/>
      <c r="AI71" s="292"/>
      <c r="AJ71" s="292"/>
      <c r="AK71" s="292"/>
      <c r="AL71" s="292"/>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2"/>
      <c r="BJ71" s="292"/>
      <c r="BK71" s="292"/>
      <c r="BL71" s="292"/>
      <c r="BM71" s="292"/>
      <c r="BN71" s="292"/>
      <c r="BO71" s="292"/>
      <c r="BP71" s="292"/>
      <c r="BQ71" s="292"/>
      <c r="BR71" s="292"/>
      <c r="BS71" s="292"/>
      <c r="BT71" s="292"/>
      <c r="BU71" s="292"/>
      <c r="BV71" s="292"/>
      <c r="BW71" s="292"/>
      <c r="BX71" s="292"/>
      <c r="BY71" s="292"/>
      <c r="BZ71" s="292"/>
      <c r="CA71" s="292"/>
      <c r="CB71" s="292"/>
      <c r="CC71" s="292"/>
      <c r="CD71" s="292"/>
      <c r="CE71" s="292"/>
      <c r="CF71" s="292"/>
      <c r="CG71" s="292"/>
      <c r="CH71" s="292"/>
      <c r="CI71" s="292"/>
      <c r="CJ71" s="292"/>
      <c r="CK71" s="292"/>
      <c r="CL71" s="292"/>
      <c r="CM71" s="292"/>
      <c r="CN71" s="292"/>
      <c r="CO71" s="292"/>
      <c r="CP71" s="292"/>
      <c r="CQ71" s="292"/>
      <c r="CR71" s="292"/>
      <c r="CS71" s="292"/>
      <c r="CT71" s="292"/>
      <c r="CU71" s="292"/>
      <c r="CV71" s="292"/>
      <c r="CW71" s="292"/>
      <c r="CX71" s="292"/>
      <c r="CY71" s="292"/>
      <c r="CZ71" s="292"/>
      <c r="DA71" s="292"/>
      <c r="DB71" s="292"/>
      <c r="DC71" s="292"/>
      <c r="DD71" s="292"/>
      <c r="DE71" s="292"/>
      <c r="DF71" s="292"/>
      <c r="DG71" s="292"/>
      <c r="DH71" s="292"/>
      <c r="DI71" s="292"/>
      <c r="DJ71" s="292"/>
      <c r="DK71" s="292"/>
      <c r="DL71" s="292"/>
      <c r="DM71" s="292"/>
      <c r="DN71" s="292"/>
      <c r="DO71" s="292"/>
      <c r="DP71" s="292"/>
      <c r="DQ71" s="292"/>
      <c r="DR71" s="292"/>
      <c r="DS71" s="292"/>
      <c r="DT71" s="292"/>
      <c r="DU71" s="292"/>
      <c r="DV71" s="292"/>
      <c r="DW71" s="292"/>
      <c r="DX71" s="292"/>
      <c r="DY71" s="292"/>
      <c r="DZ71" s="292"/>
      <c r="EA71" s="292"/>
      <c r="EB71" s="292"/>
      <c r="EC71" s="292"/>
      <c r="ED71" s="292"/>
      <c r="EE71" s="292"/>
      <c r="EF71" s="292"/>
      <c r="EG71" s="292"/>
      <c r="EH71" s="292"/>
      <c r="EI71" s="292"/>
      <c r="EJ71" s="292"/>
      <c r="EK71" s="292"/>
      <c r="EL71" s="292"/>
      <c r="EM71" s="292"/>
      <c r="EN71" s="292"/>
      <c r="EO71" s="292"/>
      <c r="EP71" s="292"/>
      <c r="EQ71" s="292"/>
      <c r="ER71" s="292"/>
      <c r="ES71" s="292"/>
      <c r="ET71" s="292"/>
      <c r="EU71" s="292"/>
      <c r="EV71" s="292"/>
      <c r="EW71" s="292"/>
      <c r="EX71" s="292"/>
      <c r="EY71" s="292"/>
      <c r="EZ71" s="292"/>
      <c r="FA71" s="292"/>
      <c r="FB71" s="292"/>
      <c r="FC71" s="292"/>
      <c r="FD71" s="292"/>
      <c r="FE71" s="292"/>
      <c r="FF71" s="292"/>
      <c r="FG71" s="292"/>
      <c r="FH71" s="292"/>
      <c r="FI71" s="292"/>
      <c r="FJ71" s="292"/>
      <c r="FK71" s="292"/>
      <c r="FL71" s="292"/>
      <c r="FM71" s="292"/>
      <c r="FN71" s="292"/>
      <c r="FO71" s="292"/>
      <c r="FP71" s="292"/>
      <c r="FQ71" s="292"/>
      <c r="FR71" s="292"/>
      <c r="FS71" s="292"/>
      <c r="FT71" s="292"/>
      <c r="FU71" s="292"/>
      <c r="FV71" s="292"/>
      <c r="FW71" s="292"/>
      <c r="FX71" s="292"/>
      <c r="FY71" s="292"/>
      <c r="FZ71" s="292"/>
      <c r="GA71" s="292"/>
      <c r="GB71" s="292"/>
      <c r="GC71" s="292"/>
      <c r="GD71" s="292"/>
      <c r="GE71" s="292"/>
      <c r="GF71" s="292"/>
      <c r="GG71" s="292"/>
      <c r="GH71" s="292"/>
      <c r="GI71" s="292"/>
      <c r="GJ71" s="292"/>
      <c r="GK71" s="292"/>
      <c r="GL71" s="292"/>
      <c r="GM71" s="292"/>
      <c r="GN71" s="292"/>
      <c r="GO71" s="292"/>
      <c r="GP71" s="292"/>
      <c r="GQ71" s="292"/>
      <c r="GR71" s="292"/>
      <c r="GS71" s="292"/>
      <c r="GT71" s="292"/>
      <c r="GU71" s="292"/>
      <c r="GV71" s="292"/>
      <c r="GW71" s="292"/>
      <c r="GX71" s="292"/>
      <c r="GY71" s="292"/>
      <c r="GZ71" s="292"/>
      <c r="HA71" s="292"/>
      <c r="HB71" s="292"/>
      <c r="HC71" s="292"/>
      <c r="HD71" s="292"/>
      <c r="HE71" s="292"/>
      <c r="HF71" s="292"/>
      <c r="HG71" s="292"/>
      <c r="HH71" s="292"/>
      <c r="HI71" s="292"/>
      <c r="HJ71" s="292"/>
      <c r="HK71" s="292"/>
      <c r="HL71" s="292"/>
      <c r="HM71" s="292"/>
      <c r="HN71" s="292"/>
      <c r="HO71" s="292"/>
      <c r="HP71" s="292"/>
      <c r="HQ71" s="292"/>
      <c r="HR71" s="292"/>
      <c r="HS71" s="292"/>
      <c r="HT71" s="292"/>
      <c r="HU71" s="292"/>
      <c r="HV71" s="292"/>
      <c r="HW71" s="292"/>
      <c r="HX71" s="292"/>
      <c r="HY71" s="292"/>
      <c r="HZ71" s="292"/>
      <c r="IA71" s="292"/>
      <c r="IB71" s="292"/>
      <c r="IC71" s="292"/>
      <c r="ID71" s="292"/>
      <c r="IE71" s="292"/>
      <c r="IF71" s="292"/>
      <c r="IG71" s="292"/>
      <c r="IH71" s="292"/>
      <c r="II71" s="292"/>
      <c r="IJ71" s="292"/>
      <c r="IK71" s="292"/>
      <c r="IL71" s="292"/>
      <c r="IM71" s="292"/>
      <c r="IN71" s="292"/>
      <c r="IO71" s="292"/>
      <c r="IP71" s="292"/>
      <c r="IQ71" s="292"/>
      <c r="IR71" s="292"/>
      <c r="IS71" s="292"/>
      <c r="IT71" s="292"/>
      <c r="IU71" s="292"/>
      <c r="IV71" s="292"/>
    </row>
    <row r="72" ht="18.75" customHeight="true" spans="1:256">
      <c r="A72" s="262" t="s">
        <v>1032</v>
      </c>
      <c r="B72" s="355">
        <v>1404.31</v>
      </c>
      <c r="C72" s="352" t="s">
        <v>1033</v>
      </c>
      <c r="D72" s="353">
        <v>19853</v>
      </c>
      <c r="F72" s="349"/>
      <c r="H72" s="292"/>
      <c r="I72" s="292"/>
      <c r="J72" s="292"/>
      <c r="K72" s="292"/>
      <c r="L72" s="292" t="s">
        <v>1017</v>
      </c>
      <c r="M72" s="358">
        <v>10200</v>
      </c>
      <c r="N72" s="292"/>
      <c r="O72" s="292"/>
      <c r="P72" s="292"/>
      <c r="Q72" s="250" t="s">
        <v>1034</v>
      </c>
      <c r="R72" s="250">
        <v>1404.31</v>
      </c>
      <c r="S72" s="250">
        <v>0</v>
      </c>
      <c r="T72" s="226">
        <v>1404.31</v>
      </c>
      <c r="U72" s="292"/>
      <c r="V72" s="250">
        <f t="shared" si="1"/>
        <v>0</v>
      </c>
      <c r="W72" s="292"/>
      <c r="X72" s="292"/>
      <c r="Y72" s="292"/>
      <c r="Z72" s="292"/>
      <c r="AA72" s="292"/>
      <c r="AB72" s="292"/>
      <c r="AC72" s="292"/>
      <c r="AD72" s="292"/>
      <c r="AE72" s="292"/>
      <c r="AF72" s="292"/>
      <c r="AG72" s="292"/>
      <c r="AH72" s="292"/>
      <c r="AI72" s="292"/>
      <c r="AJ72" s="292"/>
      <c r="AK72" s="292"/>
      <c r="AL72" s="292"/>
      <c r="AM72" s="292"/>
      <c r="AN72" s="292"/>
      <c r="AO72" s="292"/>
      <c r="AP72" s="292"/>
      <c r="AQ72" s="292"/>
      <c r="AR72" s="292"/>
      <c r="AS72" s="292"/>
      <c r="AT72" s="292"/>
      <c r="AU72" s="292"/>
      <c r="AV72" s="292"/>
      <c r="AW72" s="292"/>
      <c r="AX72" s="292"/>
      <c r="AY72" s="292"/>
      <c r="AZ72" s="292"/>
      <c r="BA72" s="292"/>
      <c r="BB72" s="292"/>
      <c r="BC72" s="292"/>
      <c r="BD72" s="292"/>
      <c r="BE72" s="292"/>
      <c r="BF72" s="292"/>
      <c r="BG72" s="292"/>
      <c r="BH72" s="292"/>
      <c r="BI72" s="292"/>
      <c r="BJ72" s="292"/>
      <c r="BK72" s="292"/>
      <c r="BL72" s="292"/>
      <c r="BM72" s="292"/>
      <c r="BN72" s="292"/>
      <c r="BO72" s="292"/>
      <c r="BP72" s="292"/>
      <c r="BQ72" s="292"/>
      <c r="BR72" s="292"/>
      <c r="BS72" s="292"/>
      <c r="BT72" s="292"/>
      <c r="BU72" s="292"/>
      <c r="BV72" s="292"/>
      <c r="BW72" s="292"/>
      <c r="BX72" s="292"/>
      <c r="BY72" s="292"/>
      <c r="BZ72" s="292"/>
      <c r="CA72" s="292"/>
      <c r="CB72" s="292"/>
      <c r="CC72" s="292"/>
      <c r="CD72" s="292"/>
      <c r="CE72" s="292"/>
      <c r="CF72" s="292"/>
      <c r="CG72" s="292"/>
      <c r="CH72" s="292"/>
      <c r="CI72" s="292"/>
      <c r="CJ72" s="292"/>
      <c r="CK72" s="292"/>
      <c r="CL72" s="292"/>
      <c r="CM72" s="292"/>
      <c r="CN72" s="292"/>
      <c r="CO72" s="292"/>
      <c r="CP72" s="292"/>
      <c r="CQ72" s="292"/>
      <c r="CR72" s="292"/>
      <c r="CS72" s="292"/>
      <c r="CT72" s="292"/>
      <c r="CU72" s="292"/>
      <c r="CV72" s="292"/>
      <c r="CW72" s="292"/>
      <c r="CX72" s="292"/>
      <c r="CY72" s="292"/>
      <c r="CZ72" s="292"/>
      <c r="DA72" s="292"/>
      <c r="DB72" s="292"/>
      <c r="DC72" s="292"/>
      <c r="DD72" s="292"/>
      <c r="DE72" s="292"/>
      <c r="DF72" s="292"/>
      <c r="DG72" s="292"/>
      <c r="DH72" s="292"/>
      <c r="DI72" s="292"/>
      <c r="DJ72" s="292"/>
      <c r="DK72" s="292"/>
      <c r="DL72" s="292"/>
      <c r="DM72" s="292"/>
      <c r="DN72" s="292"/>
      <c r="DO72" s="292"/>
      <c r="DP72" s="292"/>
      <c r="DQ72" s="292"/>
      <c r="DR72" s="292"/>
      <c r="DS72" s="292"/>
      <c r="DT72" s="292"/>
      <c r="DU72" s="292"/>
      <c r="DV72" s="292"/>
      <c r="DW72" s="292"/>
      <c r="DX72" s="292"/>
      <c r="DY72" s="292"/>
      <c r="DZ72" s="292"/>
      <c r="EA72" s="292"/>
      <c r="EB72" s="292"/>
      <c r="EC72" s="292"/>
      <c r="ED72" s="292"/>
      <c r="EE72" s="292"/>
      <c r="EF72" s="292"/>
      <c r="EG72" s="292"/>
      <c r="EH72" s="292"/>
      <c r="EI72" s="292"/>
      <c r="EJ72" s="292"/>
      <c r="EK72" s="292"/>
      <c r="EL72" s="292"/>
      <c r="EM72" s="292"/>
      <c r="EN72" s="292"/>
      <c r="EO72" s="292"/>
      <c r="EP72" s="292"/>
      <c r="EQ72" s="292"/>
      <c r="ER72" s="292"/>
      <c r="ES72" s="292"/>
      <c r="ET72" s="292"/>
      <c r="EU72" s="292"/>
      <c r="EV72" s="292"/>
      <c r="EW72" s="292"/>
      <c r="EX72" s="292"/>
      <c r="EY72" s="292"/>
      <c r="EZ72" s="292"/>
      <c r="FA72" s="292"/>
      <c r="FB72" s="292"/>
      <c r="FC72" s="292"/>
      <c r="FD72" s="292"/>
      <c r="FE72" s="292"/>
      <c r="FF72" s="292"/>
      <c r="FG72" s="292"/>
      <c r="FH72" s="292"/>
      <c r="FI72" s="292"/>
      <c r="FJ72" s="292"/>
      <c r="FK72" s="292"/>
      <c r="FL72" s="292"/>
      <c r="FM72" s="292"/>
      <c r="FN72" s="292"/>
      <c r="FO72" s="292"/>
      <c r="FP72" s="292"/>
      <c r="FQ72" s="292"/>
      <c r="FR72" s="292"/>
      <c r="FS72" s="292"/>
      <c r="FT72" s="292"/>
      <c r="FU72" s="292"/>
      <c r="FV72" s="292"/>
      <c r="FW72" s="292"/>
      <c r="FX72" s="292"/>
      <c r="FY72" s="292"/>
      <c r="FZ72" s="292"/>
      <c r="GA72" s="292"/>
      <c r="GB72" s="292"/>
      <c r="GC72" s="292"/>
      <c r="GD72" s="292"/>
      <c r="GE72" s="292"/>
      <c r="GF72" s="292"/>
      <c r="GG72" s="292"/>
      <c r="GH72" s="292"/>
      <c r="GI72" s="292"/>
      <c r="GJ72" s="292"/>
      <c r="GK72" s="292"/>
      <c r="GL72" s="292"/>
      <c r="GM72" s="292"/>
      <c r="GN72" s="292"/>
      <c r="GO72" s="292"/>
      <c r="GP72" s="292"/>
      <c r="GQ72" s="292"/>
      <c r="GR72" s="292"/>
      <c r="GS72" s="292"/>
      <c r="GT72" s="292"/>
      <c r="GU72" s="292"/>
      <c r="GV72" s="292"/>
      <c r="GW72" s="292"/>
      <c r="GX72" s="292"/>
      <c r="GY72" s="292"/>
      <c r="GZ72" s="292"/>
      <c r="HA72" s="292"/>
      <c r="HB72" s="292"/>
      <c r="HC72" s="292"/>
      <c r="HD72" s="292"/>
      <c r="HE72" s="292"/>
      <c r="HF72" s="292"/>
      <c r="HG72" s="292"/>
      <c r="HH72" s="292"/>
      <c r="HI72" s="292"/>
      <c r="HJ72" s="292"/>
      <c r="HK72" s="292"/>
      <c r="HL72" s="292"/>
      <c r="HM72" s="292"/>
      <c r="HN72" s="292"/>
      <c r="HO72" s="292"/>
      <c r="HP72" s="292"/>
      <c r="HQ72" s="292"/>
      <c r="HR72" s="292"/>
      <c r="HS72" s="292"/>
      <c r="HT72" s="292"/>
      <c r="HU72" s="292"/>
      <c r="HV72" s="292"/>
      <c r="HW72" s="292"/>
      <c r="HX72" s="292"/>
      <c r="HY72" s="292"/>
      <c r="HZ72" s="292"/>
      <c r="IA72" s="292"/>
      <c r="IB72" s="292"/>
      <c r="IC72" s="292"/>
      <c r="ID72" s="292"/>
      <c r="IE72" s="292"/>
      <c r="IF72" s="292"/>
      <c r="IG72" s="292"/>
      <c r="IH72" s="292"/>
      <c r="II72" s="292"/>
      <c r="IJ72" s="292"/>
      <c r="IK72" s="292"/>
      <c r="IL72" s="292"/>
      <c r="IM72" s="292"/>
      <c r="IN72" s="292"/>
      <c r="IO72" s="292"/>
      <c r="IP72" s="292"/>
      <c r="IQ72" s="292"/>
      <c r="IR72" s="292"/>
      <c r="IS72" s="292"/>
      <c r="IT72" s="292"/>
      <c r="IU72" s="292"/>
      <c r="IV72" s="292"/>
    </row>
    <row r="73" ht="18.75" customHeight="true" spans="1:256">
      <c r="A73" s="259" t="s">
        <v>1035</v>
      </c>
      <c r="B73" s="354">
        <v>18763.02</v>
      </c>
      <c r="C73" s="352" t="s">
        <v>1036</v>
      </c>
      <c r="D73" s="353">
        <v>3416</v>
      </c>
      <c r="F73" s="349"/>
      <c r="H73" s="292"/>
      <c r="I73" s="292"/>
      <c r="J73" s="292"/>
      <c r="K73" s="292"/>
      <c r="L73" s="292" t="s">
        <v>1020</v>
      </c>
      <c r="M73" s="358">
        <v>850808.679996</v>
      </c>
      <c r="N73" s="292"/>
      <c r="O73" s="292"/>
      <c r="P73" s="292"/>
      <c r="Q73" s="250" t="s">
        <v>1037</v>
      </c>
      <c r="R73" s="250">
        <v>18763.02</v>
      </c>
      <c r="S73" s="250">
        <v>0</v>
      </c>
      <c r="T73" s="226">
        <v>18763.02</v>
      </c>
      <c r="U73" s="292"/>
      <c r="V73" s="250">
        <f t="shared" si="1"/>
        <v>0</v>
      </c>
      <c r="W73" s="292"/>
      <c r="X73" s="292"/>
      <c r="Y73" s="292"/>
      <c r="Z73" s="292"/>
      <c r="AA73" s="292"/>
      <c r="AB73" s="292"/>
      <c r="AC73" s="292"/>
      <c r="AD73" s="292"/>
      <c r="AE73" s="292"/>
      <c r="AF73" s="292"/>
      <c r="AG73" s="292"/>
      <c r="AH73" s="292"/>
      <c r="AI73" s="292"/>
      <c r="AJ73" s="292"/>
      <c r="AK73" s="292"/>
      <c r="AL73" s="292"/>
      <c r="AM73" s="292"/>
      <c r="AN73" s="292"/>
      <c r="AO73" s="292"/>
      <c r="AP73" s="292"/>
      <c r="AQ73" s="292"/>
      <c r="AR73" s="292"/>
      <c r="AS73" s="292"/>
      <c r="AT73" s="292"/>
      <c r="AU73" s="292"/>
      <c r="AV73" s="292"/>
      <c r="AW73" s="292"/>
      <c r="AX73" s="292"/>
      <c r="AY73" s="292"/>
      <c r="AZ73" s="292"/>
      <c r="BA73" s="292"/>
      <c r="BB73" s="292"/>
      <c r="BC73" s="292"/>
      <c r="BD73" s="292"/>
      <c r="BE73" s="292"/>
      <c r="BF73" s="292"/>
      <c r="BG73" s="292"/>
      <c r="BH73" s="292"/>
      <c r="BI73" s="292"/>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2"/>
      <c r="ET73" s="292"/>
      <c r="EU73" s="292"/>
      <c r="EV73" s="292"/>
      <c r="EW73" s="292"/>
      <c r="EX73" s="292"/>
      <c r="EY73" s="292"/>
      <c r="EZ73" s="292"/>
      <c r="FA73" s="292"/>
      <c r="FB73" s="292"/>
      <c r="FC73" s="292"/>
      <c r="FD73" s="292"/>
      <c r="FE73" s="292"/>
      <c r="FF73" s="292"/>
      <c r="FG73" s="292"/>
      <c r="FH73" s="292"/>
      <c r="FI73" s="292"/>
      <c r="FJ73" s="292"/>
      <c r="FK73" s="292"/>
      <c r="FL73" s="292"/>
      <c r="FM73" s="292"/>
      <c r="FN73" s="292"/>
      <c r="FO73" s="292"/>
      <c r="FP73" s="292"/>
      <c r="FQ73" s="292"/>
      <c r="FR73" s="292"/>
      <c r="FS73" s="292"/>
      <c r="FT73" s="292"/>
      <c r="FU73" s="292"/>
      <c r="FV73" s="292"/>
      <c r="FW73" s="292"/>
      <c r="FX73" s="292"/>
      <c r="FY73" s="292"/>
      <c r="FZ73" s="292"/>
      <c r="GA73" s="292"/>
      <c r="GB73" s="292"/>
      <c r="GC73" s="292"/>
      <c r="GD73" s="292"/>
      <c r="GE73" s="292"/>
      <c r="GF73" s="292"/>
      <c r="GG73" s="292"/>
      <c r="GH73" s="292"/>
      <c r="GI73" s="292"/>
      <c r="GJ73" s="292"/>
      <c r="GK73" s="292"/>
      <c r="GL73" s="292"/>
      <c r="GM73" s="292"/>
      <c r="GN73" s="292"/>
      <c r="GO73" s="292"/>
      <c r="GP73" s="292"/>
      <c r="GQ73" s="292"/>
      <c r="GR73" s="292"/>
      <c r="GS73" s="292"/>
      <c r="GT73" s="292"/>
      <c r="GU73" s="292"/>
      <c r="GV73" s="292"/>
      <c r="GW73" s="292"/>
      <c r="GX73" s="292"/>
      <c r="GY73" s="292"/>
      <c r="GZ73" s="292"/>
      <c r="HA73" s="292"/>
      <c r="HB73" s="292"/>
      <c r="HC73" s="292"/>
      <c r="HD73" s="292"/>
      <c r="HE73" s="292"/>
      <c r="HF73" s="292"/>
      <c r="HG73" s="292"/>
      <c r="HH73" s="292"/>
      <c r="HI73" s="292"/>
      <c r="HJ73" s="292"/>
      <c r="HK73" s="292"/>
      <c r="HL73" s="292"/>
      <c r="HM73" s="292"/>
      <c r="HN73" s="292"/>
      <c r="HO73" s="292"/>
      <c r="HP73" s="292"/>
      <c r="HQ73" s="292"/>
      <c r="HR73" s="292"/>
      <c r="HS73" s="292"/>
      <c r="HT73" s="292"/>
      <c r="HU73" s="292"/>
      <c r="HV73" s="292"/>
      <c r="HW73" s="292"/>
      <c r="HX73" s="292"/>
      <c r="HY73" s="292"/>
      <c r="HZ73" s="292"/>
      <c r="IA73" s="292"/>
      <c r="IB73" s="292"/>
      <c r="IC73" s="292"/>
      <c r="ID73" s="292"/>
      <c r="IE73" s="292"/>
      <c r="IF73" s="292"/>
      <c r="IG73" s="292"/>
      <c r="IH73" s="292"/>
      <c r="II73" s="292"/>
      <c r="IJ73" s="292"/>
      <c r="IK73" s="292"/>
      <c r="IL73" s="292"/>
      <c r="IM73" s="292"/>
      <c r="IN73" s="292"/>
      <c r="IO73" s="292"/>
      <c r="IP73" s="292"/>
      <c r="IQ73" s="292"/>
      <c r="IR73" s="292"/>
      <c r="IS73" s="292"/>
      <c r="IT73" s="292"/>
      <c r="IU73" s="292"/>
      <c r="IV73" s="292"/>
    </row>
    <row r="74" ht="18.75" customHeight="true" spans="1:256">
      <c r="A74" s="259" t="s">
        <v>1038</v>
      </c>
      <c r="B74" s="354">
        <v>1300.942067</v>
      </c>
      <c r="C74" s="352" t="s">
        <v>1039</v>
      </c>
      <c r="D74" s="353">
        <v>10550</v>
      </c>
      <c r="F74" s="349"/>
      <c r="H74" s="292"/>
      <c r="I74" s="292"/>
      <c r="J74" s="292"/>
      <c r="K74" s="292"/>
      <c r="L74" s="292"/>
      <c r="M74" s="359">
        <v>0</v>
      </c>
      <c r="N74" s="292"/>
      <c r="O74" s="292"/>
      <c r="P74" s="292"/>
      <c r="Q74" s="250" t="s">
        <v>1040</v>
      </c>
      <c r="R74" s="250">
        <v>1300.942067</v>
      </c>
      <c r="S74" s="250">
        <v>0</v>
      </c>
      <c r="T74" s="226">
        <v>1300.942067</v>
      </c>
      <c r="U74" s="292"/>
      <c r="V74" s="250">
        <f t="shared" si="1"/>
        <v>0</v>
      </c>
      <c r="W74" s="292"/>
      <c r="X74" s="292"/>
      <c r="Y74" s="292"/>
      <c r="Z74" s="292"/>
      <c r="AA74" s="292"/>
      <c r="AB74" s="292"/>
      <c r="AC74" s="292"/>
      <c r="AD74" s="292"/>
      <c r="AE74" s="292"/>
      <c r="AF74" s="292"/>
      <c r="AG74" s="292"/>
      <c r="AH74" s="292"/>
      <c r="AI74" s="292"/>
      <c r="AJ74" s="292"/>
      <c r="AK74" s="292"/>
      <c r="AL74" s="292"/>
      <c r="AM74" s="292"/>
      <c r="AN74" s="292"/>
      <c r="AO74" s="292"/>
      <c r="AP74" s="292"/>
      <c r="AQ74" s="292"/>
      <c r="AR74" s="292"/>
      <c r="AS74" s="292"/>
      <c r="AT74" s="292"/>
      <c r="AU74" s="292"/>
      <c r="AV74" s="292"/>
      <c r="AW74" s="292"/>
      <c r="AX74" s="292"/>
      <c r="AY74" s="292"/>
      <c r="AZ74" s="292"/>
      <c r="BA74" s="292"/>
      <c r="BB74" s="292"/>
      <c r="BC74" s="292"/>
      <c r="BD74" s="292"/>
      <c r="BE74" s="292"/>
      <c r="BF74" s="292"/>
      <c r="BG74" s="292"/>
      <c r="BH74" s="292"/>
      <c r="BI74" s="292"/>
      <c r="BJ74" s="292"/>
      <c r="BK74" s="292"/>
      <c r="BL74" s="292"/>
      <c r="BM74" s="292"/>
      <c r="BN74" s="292"/>
      <c r="BO74" s="292"/>
      <c r="BP74" s="292"/>
      <c r="BQ74" s="292"/>
      <c r="BR74" s="292"/>
      <c r="BS74" s="292"/>
      <c r="BT74" s="292"/>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292"/>
      <c r="EU74" s="292"/>
      <c r="EV74" s="292"/>
      <c r="EW74" s="292"/>
      <c r="EX74" s="292"/>
      <c r="EY74" s="292"/>
      <c r="EZ74" s="292"/>
      <c r="FA74" s="292"/>
      <c r="FB74" s="292"/>
      <c r="FC74" s="292"/>
      <c r="FD74" s="292"/>
      <c r="FE74" s="292"/>
      <c r="FF74" s="292"/>
      <c r="FG74" s="292"/>
      <c r="FH74" s="292"/>
      <c r="FI74" s="292"/>
      <c r="FJ74" s="292"/>
      <c r="FK74" s="292"/>
      <c r="FL74" s="292"/>
      <c r="FM74" s="292"/>
      <c r="FN74" s="292"/>
      <c r="FO74" s="292"/>
      <c r="FP74" s="292"/>
      <c r="FQ74" s="292"/>
      <c r="FR74" s="292"/>
      <c r="FS74" s="292"/>
      <c r="FT74" s="292"/>
      <c r="FU74" s="292"/>
      <c r="FV74" s="292"/>
      <c r="FW74" s="292"/>
      <c r="FX74" s="292"/>
      <c r="FY74" s="292"/>
      <c r="FZ74" s="292"/>
      <c r="GA74" s="292"/>
      <c r="GB74" s="292"/>
      <c r="GC74" s="292"/>
      <c r="GD74" s="292"/>
      <c r="GE74" s="292"/>
      <c r="GF74" s="292"/>
      <c r="GG74" s="292"/>
      <c r="GH74" s="292"/>
      <c r="GI74" s="292"/>
      <c r="GJ74" s="292"/>
      <c r="GK74" s="292"/>
      <c r="GL74" s="292"/>
      <c r="GM74" s="292"/>
      <c r="GN74" s="292"/>
      <c r="GO74" s="292"/>
      <c r="GP74" s="292"/>
      <c r="GQ74" s="292"/>
      <c r="GR74" s="292"/>
      <c r="GS74" s="292"/>
      <c r="GT74" s="292"/>
      <c r="GU74" s="292"/>
      <c r="GV74" s="292"/>
      <c r="GW74" s="292"/>
      <c r="GX74" s="292"/>
      <c r="GY74" s="292"/>
      <c r="GZ74" s="292"/>
      <c r="HA74" s="292"/>
      <c r="HB74" s="292"/>
      <c r="HC74" s="292"/>
      <c r="HD74" s="292"/>
      <c r="HE74" s="292"/>
      <c r="HF74" s="292"/>
      <c r="HG74" s="292"/>
      <c r="HH74" s="292"/>
      <c r="HI74" s="292"/>
      <c r="HJ74" s="292"/>
      <c r="HK74" s="292"/>
      <c r="HL74" s="292"/>
      <c r="HM74" s="292"/>
      <c r="HN74" s="292"/>
      <c r="HO74" s="292"/>
      <c r="HP74" s="292"/>
      <c r="HQ74" s="292"/>
      <c r="HR74" s="292"/>
      <c r="HS74" s="292"/>
      <c r="HT74" s="292"/>
      <c r="HU74" s="292"/>
      <c r="HV74" s="292"/>
      <c r="HW74" s="292"/>
      <c r="HX74" s="292"/>
      <c r="HY74" s="292"/>
      <c r="HZ74" s="292"/>
      <c r="IA74" s="292"/>
      <c r="IB74" s="292"/>
      <c r="IC74" s="292"/>
      <c r="ID74" s="292"/>
      <c r="IE74" s="292"/>
      <c r="IF74" s="292"/>
      <c r="IG74" s="292"/>
      <c r="IH74" s="292"/>
      <c r="II74" s="292"/>
      <c r="IJ74" s="292"/>
      <c r="IK74" s="292"/>
      <c r="IL74" s="292"/>
      <c r="IM74" s="292"/>
      <c r="IN74" s="292"/>
      <c r="IO74" s="292"/>
      <c r="IP74" s="292"/>
      <c r="IQ74" s="292"/>
      <c r="IR74" s="292"/>
      <c r="IS74" s="292"/>
      <c r="IT74" s="292"/>
      <c r="IU74" s="292"/>
      <c r="IV74" s="292"/>
    </row>
    <row r="75" ht="18.75" customHeight="true" spans="1:256">
      <c r="A75" s="259" t="s">
        <v>1041</v>
      </c>
      <c r="B75" s="354">
        <v>3626</v>
      </c>
      <c r="C75" s="352" t="s">
        <v>1042</v>
      </c>
      <c r="D75" s="353">
        <v>1057</v>
      </c>
      <c r="F75" s="349"/>
      <c r="H75" s="292"/>
      <c r="I75" s="292"/>
      <c r="J75" s="292"/>
      <c r="K75" s="292"/>
      <c r="L75" s="292" t="s">
        <v>1024</v>
      </c>
      <c r="M75" s="358">
        <v>593359.5035</v>
      </c>
      <c r="N75" s="292"/>
      <c r="O75" s="292"/>
      <c r="P75" s="292"/>
      <c r="Q75" s="250" t="s">
        <v>1043</v>
      </c>
      <c r="R75" s="250">
        <v>2626</v>
      </c>
      <c r="S75" s="250">
        <v>1000</v>
      </c>
      <c r="T75" s="226">
        <v>3626</v>
      </c>
      <c r="U75" s="292"/>
      <c r="V75" s="250">
        <f t="shared" si="1"/>
        <v>0</v>
      </c>
      <c r="W75" s="292"/>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292"/>
      <c r="AZ75" s="292"/>
      <c r="BA75" s="292"/>
      <c r="BB75" s="292"/>
      <c r="BC75" s="292"/>
      <c r="BD75" s="292"/>
      <c r="BE75" s="292"/>
      <c r="BF75" s="292"/>
      <c r="BG75" s="292"/>
      <c r="BH75" s="292"/>
      <c r="BI75" s="292"/>
      <c r="BJ75" s="292"/>
      <c r="BK75" s="292"/>
      <c r="BL75" s="292"/>
      <c r="BM75" s="292"/>
      <c r="BN75" s="292"/>
      <c r="BO75" s="292"/>
      <c r="BP75" s="292"/>
      <c r="BQ75" s="292"/>
      <c r="BR75" s="292"/>
      <c r="BS75" s="292"/>
      <c r="BT75" s="292"/>
      <c r="BU75" s="292"/>
      <c r="BV75" s="292"/>
      <c r="BW75" s="292"/>
      <c r="BX75" s="292"/>
      <c r="BY75" s="292"/>
      <c r="BZ75" s="292"/>
      <c r="CA75" s="292"/>
      <c r="CB75" s="292"/>
      <c r="CC75" s="292"/>
      <c r="CD75" s="292"/>
      <c r="CE75" s="292"/>
      <c r="CF75" s="292"/>
      <c r="CG75" s="292"/>
      <c r="CH75" s="292"/>
      <c r="CI75" s="292"/>
      <c r="CJ75" s="292"/>
      <c r="CK75" s="292"/>
      <c r="CL75" s="292"/>
      <c r="CM75" s="292"/>
      <c r="CN75" s="292"/>
      <c r="CO75" s="292"/>
      <c r="CP75" s="292"/>
      <c r="CQ75" s="292"/>
      <c r="CR75" s="292"/>
      <c r="CS75" s="292"/>
      <c r="CT75" s="292"/>
      <c r="CU75" s="292"/>
      <c r="CV75" s="292"/>
      <c r="CW75" s="292"/>
      <c r="CX75" s="292"/>
      <c r="CY75" s="292"/>
      <c r="CZ75" s="292"/>
      <c r="DA75" s="292"/>
      <c r="DB75" s="292"/>
      <c r="DC75" s="292"/>
      <c r="DD75" s="292"/>
      <c r="DE75" s="292"/>
      <c r="DF75" s="292"/>
      <c r="DG75" s="292"/>
      <c r="DH75" s="292"/>
      <c r="DI75" s="292"/>
      <c r="DJ75" s="292"/>
      <c r="DK75" s="292"/>
      <c r="DL75" s="292"/>
      <c r="DM75" s="292"/>
      <c r="DN75" s="292"/>
      <c r="DO75" s="292"/>
      <c r="DP75" s="292"/>
      <c r="DQ75" s="292"/>
      <c r="DR75" s="292"/>
      <c r="DS75" s="292"/>
      <c r="DT75" s="292"/>
      <c r="DU75" s="292"/>
      <c r="DV75" s="292"/>
      <c r="DW75" s="292"/>
      <c r="DX75" s="292"/>
      <c r="DY75" s="292"/>
      <c r="DZ75" s="292"/>
      <c r="EA75" s="292"/>
      <c r="EB75" s="292"/>
      <c r="EC75" s="292"/>
      <c r="ED75" s="292"/>
      <c r="EE75" s="292"/>
      <c r="EF75" s="292"/>
      <c r="EG75" s="292"/>
      <c r="EH75" s="292"/>
      <c r="EI75" s="292"/>
      <c r="EJ75" s="292"/>
      <c r="EK75" s="292"/>
      <c r="EL75" s="292"/>
      <c r="EM75" s="292"/>
      <c r="EN75" s="292"/>
      <c r="EO75" s="292"/>
      <c r="EP75" s="292"/>
      <c r="EQ75" s="292"/>
      <c r="ER75" s="292"/>
      <c r="ES75" s="292"/>
      <c r="ET75" s="292"/>
      <c r="EU75" s="292"/>
      <c r="EV75" s="292"/>
      <c r="EW75" s="292"/>
      <c r="EX75" s="292"/>
      <c r="EY75" s="292"/>
      <c r="EZ75" s="292"/>
      <c r="FA75" s="292"/>
      <c r="FB75" s="292"/>
      <c r="FC75" s="292"/>
      <c r="FD75" s="292"/>
      <c r="FE75" s="292"/>
      <c r="FF75" s="292"/>
      <c r="FG75" s="292"/>
      <c r="FH75" s="292"/>
      <c r="FI75" s="292"/>
      <c r="FJ75" s="292"/>
      <c r="FK75" s="292"/>
      <c r="FL75" s="292"/>
      <c r="FM75" s="292"/>
      <c r="FN75" s="292"/>
      <c r="FO75" s="292"/>
      <c r="FP75" s="292"/>
      <c r="FQ75" s="292"/>
      <c r="FR75" s="292"/>
      <c r="FS75" s="292"/>
      <c r="FT75" s="292"/>
      <c r="FU75" s="292"/>
      <c r="FV75" s="292"/>
      <c r="FW75" s="292"/>
      <c r="FX75" s="292"/>
      <c r="FY75" s="292"/>
      <c r="FZ75" s="292"/>
      <c r="GA75" s="292"/>
      <c r="GB75" s="292"/>
      <c r="GC75" s="292"/>
      <c r="GD75" s="292"/>
      <c r="GE75" s="292"/>
      <c r="GF75" s="292"/>
      <c r="GG75" s="292"/>
      <c r="GH75" s="292"/>
      <c r="GI75" s="292"/>
      <c r="GJ75" s="292"/>
      <c r="GK75" s="292"/>
      <c r="GL75" s="292"/>
      <c r="GM75" s="292"/>
      <c r="GN75" s="292"/>
      <c r="GO75" s="292"/>
      <c r="GP75" s="292"/>
      <c r="GQ75" s="292"/>
      <c r="GR75" s="292"/>
      <c r="GS75" s="292"/>
      <c r="GT75" s="292"/>
      <c r="GU75" s="292"/>
      <c r="GV75" s="292"/>
      <c r="GW75" s="292"/>
      <c r="GX75" s="292"/>
      <c r="GY75" s="292"/>
      <c r="GZ75" s="292"/>
      <c r="HA75" s="292"/>
      <c r="HB75" s="292"/>
      <c r="HC75" s="292"/>
      <c r="HD75" s="292"/>
      <c r="HE75" s="292"/>
      <c r="HF75" s="292"/>
      <c r="HG75" s="292"/>
      <c r="HH75" s="292"/>
      <c r="HI75" s="292"/>
      <c r="HJ75" s="292"/>
      <c r="HK75" s="292"/>
      <c r="HL75" s="292"/>
      <c r="HM75" s="292"/>
      <c r="HN75" s="292"/>
      <c r="HO75" s="292"/>
      <c r="HP75" s="292"/>
      <c r="HQ75" s="292"/>
      <c r="HR75" s="292"/>
      <c r="HS75" s="292"/>
      <c r="HT75" s="292"/>
      <c r="HU75" s="292"/>
      <c r="HV75" s="292"/>
      <c r="HW75" s="292"/>
      <c r="HX75" s="292"/>
      <c r="HY75" s="292"/>
      <c r="HZ75" s="292"/>
      <c r="IA75" s="292"/>
      <c r="IB75" s="292"/>
      <c r="IC75" s="292"/>
      <c r="ID75" s="292"/>
      <c r="IE75" s="292"/>
      <c r="IF75" s="292"/>
      <c r="IG75" s="292"/>
      <c r="IH75" s="292"/>
      <c r="II75" s="292"/>
      <c r="IJ75" s="292"/>
      <c r="IK75" s="292"/>
      <c r="IL75" s="292"/>
      <c r="IM75" s="292"/>
      <c r="IN75" s="292"/>
      <c r="IO75" s="292"/>
      <c r="IP75" s="292"/>
      <c r="IQ75" s="292"/>
      <c r="IR75" s="292"/>
      <c r="IS75" s="292"/>
      <c r="IT75" s="292"/>
      <c r="IU75" s="292"/>
      <c r="IV75" s="292"/>
    </row>
    <row r="76" ht="18.75" customHeight="true" spans="1:256">
      <c r="A76" s="259" t="s">
        <v>1044</v>
      </c>
      <c r="B76" s="354">
        <v>3108.396038</v>
      </c>
      <c r="C76" s="352" t="s">
        <v>1045</v>
      </c>
      <c r="D76" s="353">
        <v>597</v>
      </c>
      <c r="F76" s="349"/>
      <c r="H76" s="292"/>
      <c r="I76" s="292"/>
      <c r="J76" s="292"/>
      <c r="K76" s="292"/>
      <c r="L76" s="292" t="s">
        <v>1026</v>
      </c>
      <c r="M76" s="358">
        <v>179316.788437</v>
      </c>
      <c r="N76" s="292"/>
      <c r="O76" s="292"/>
      <c r="P76" s="292"/>
      <c r="Q76" s="250" t="s">
        <v>1046</v>
      </c>
      <c r="R76" s="250">
        <v>2558.396038</v>
      </c>
      <c r="S76" s="250">
        <v>550</v>
      </c>
      <c r="T76" s="226">
        <v>3108.396038</v>
      </c>
      <c r="U76" s="292"/>
      <c r="V76" s="250">
        <f t="shared" si="1"/>
        <v>0</v>
      </c>
      <c r="W76" s="292"/>
      <c r="X76" s="292"/>
      <c r="Y76" s="292"/>
      <c r="Z76" s="292"/>
      <c r="AA76" s="292"/>
      <c r="AB76" s="292"/>
      <c r="AC76" s="292"/>
      <c r="AD76" s="292"/>
      <c r="AE76" s="292"/>
      <c r="AF76" s="292"/>
      <c r="AG76" s="292"/>
      <c r="AH76" s="292"/>
      <c r="AI76" s="292"/>
      <c r="AJ76" s="292"/>
      <c r="AK76" s="292"/>
      <c r="AL76" s="292"/>
      <c r="AM76" s="292"/>
      <c r="AN76" s="292"/>
      <c r="AO76" s="292"/>
      <c r="AP76" s="292"/>
      <c r="AQ76" s="292"/>
      <c r="AR76" s="292"/>
      <c r="AS76" s="292"/>
      <c r="AT76" s="292"/>
      <c r="AU76" s="292"/>
      <c r="AV76" s="292"/>
      <c r="AW76" s="292"/>
      <c r="AX76" s="292"/>
      <c r="AY76" s="292"/>
      <c r="AZ76" s="292"/>
      <c r="BA76" s="292"/>
      <c r="BB76" s="292"/>
      <c r="BC76" s="292"/>
      <c r="BD76" s="292"/>
      <c r="BE76" s="292"/>
      <c r="BF76" s="292"/>
      <c r="BG76" s="292"/>
      <c r="BH76" s="292"/>
      <c r="BI76" s="292"/>
      <c r="BJ76" s="292"/>
      <c r="BK76" s="292"/>
      <c r="BL76" s="292"/>
      <c r="BM76" s="292"/>
      <c r="BN76" s="292"/>
      <c r="BO76" s="292"/>
      <c r="BP76" s="292"/>
      <c r="BQ76" s="292"/>
      <c r="BR76" s="292"/>
      <c r="BS76" s="292"/>
      <c r="BT76" s="292"/>
      <c r="BU76" s="292"/>
      <c r="BV76" s="292"/>
      <c r="BW76" s="292"/>
      <c r="BX76" s="292"/>
      <c r="BY76" s="292"/>
      <c r="BZ76" s="292"/>
      <c r="CA76" s="292"/>
      <c r="CB76" s="292"/>
      <c r="CC76" s="292"/>
      <c r="CD76" s="292"/>
      <c r="CE76" s="292"/>
      <c r="CF76" s="292"/>
      <c r="CG76" s="292"/>
      <c r="CH76" s="292"/>
      <c r="CI76" s="292"/>
      <c r="CJ76" s="292"/>
      <c r="CK76" s="292"/>
      <c r="CL76" s="292"/>
      <c r="CM76" s="292"/>
      <c r="CN76" s="292"/>
      <c r="CO76" s="292"/>
      <c r="CP76" s="292"/>
      <c r="CQ76" s="292"/>
      <c r="CR76" s="292"/>
      <c r="CS76" s="292"/>
      <c r="CT76" s="292"/>
      <c r="CU76" s="292"/>
      <c r="CV76" s="292"/>
      <c r="CW76" s="292"/>
      <c r="CX76" s="292"/>
      <c r="CY76" s="292"/>
      <c r="CZ76" s="292"/>
      <c r="DA76" s="292"/>
      <c r="DB76" s="292"/>
      <c r="DC76" s="292"/>
      <c r="DD76" s="292"/>
      <c r="DE76" s="292"/>
      <c r="DF76" s="292"/>
      <c r="DG76" s="292"/>
      <c r="DH76" s="292"/>
      <c r="DI76" s="292"/>
      <c r="DJ76" s="292"/>
      <c r="DK76" s="292"/>
      <c r="DL76" s="292"/>
      <c r="DM76" s="292"/>
      <c r="DN76" s="292"/>
      <c r="DO76" s="292"/>
      <c r="DP76" s="292"/>
      <c r="DQ76" s="292"/>
      <c r="DR76" s="292"/>
      <c r="DS76" s="292"/>
      <c r="DT76" s="292"/>
      <c r="DU76" s="292"/>
      <c r="DV76" s="292"/>
      <c r="DW76" s="292"/>
      <c r="DX76" s="292"/>
      <c r="DY76" s="292"/>
      <c r="DZ76" s="292"/>
      <c r="EA76" s="292"/>
      <c r="EB76" s="292"/>
      <c r="EC76" s="292"/>
      <c r="ED76" s="292"/>
      <c r="EE76" s="292"/>
      <c r="EF76" s="292"/>
      <c r="EG76" s="292"/>
      <c r="EH76" s="292"/>
      <c r="EI76" s="292"/>
      <c r="EJ76" s="292"/>
      <c r="EK76" s="292"/>
      <c r="EL76" s="292"/>
      <c r="EM76" s="292"/>
      <c r="EN76" s="292"/>
      <c r="EO76" s="292"/>
      <c r="EP76" s="292"/>
      <c r="EQ76" s="292"/>
      <c r="ER76" s="292"/>
      <c r="ES76" s="292"/>
      <c r="ET76" s="292"/>
      <c r="EU76" s="292"/>
      <c r="EV76" s="292"/>
      <c r="EW76" s="292"/>
      <c r="EX76" s="292"/>
      <c r="EY76" s="292"/>
      <c r="EZ76" s="292"/>
      <c r="FA76" s="292"/>
      <c r="FB76" s="292"/>
      <c r="FC76" s="292"/>
      <c r="FD76" s="292"/>
      <c r="FE76" s="292"/>
      <c r="FF76" s="292"/>
      <c r="FG76" s="292"/>
      <c r="FH76" s="292"/>
      <c r="FI76" s="292"/>
      <c r="FJ76" s="292"/>
      <c r="FK76" s="292"/>
      <c r="FL76" s="292"/>
      <c r="FM76" s="292"/>
      <c r="FN76" s="292"/>
      <c r="FO76" s="292"/>
      <c r="FP76" s="292"/>
      <c r="FQ76" s="292"/>
      <c r="FR76" s="292"/>
      <c r="FS76" s="292"/>
      <c r="FT76" s="292"/>
      <c r="FU76" s="292"/>
      <c r="FV76" s="292"/>
      <c r="FW76" s="292"/>
      <c r="FX76" s="292"/>
      <c r="FY76" s="292"/>
      <c r="FZ76" s="292"/>
      <c r="GA76" s="292"/>
      <c r="GB76" s="292"/>
      <c r="GC76" s="292"/>
      <c r="GD76" s="292"/>
      <c r="GE76" s="292"/>
      <c r="GF76" s="292"/>
      <c r="GG76" s="292"/>
      <c r="GH76" s="292"/>
      <c r="GI76" s="292"/>
      <c r="GJ76" s="292"/>
      <c r="GK76" s="292"/>
      <c r="GL76" s="292"/>
      <c r="GM76" s="292"/>
      <c r="GN76" s="292"/>
      <c r="GO76" s="292"/>
      <c r="GP76" s="292"/>
      <c r="GQ76" s="292"/>
      <c r="GR76" s="292"/>
      <c r="GS76" s="292"/>
      <c r="GT76" s="292"/>
      <c r="GU76" s="292"/>
      <c r="GV76" s="292"/>
      <c r="GW76" s="292"/>
      <c r="GX76" s="292"/>
      <c r="GY76" s="292"/>
      <c r="GZ76" s="292"/>
      <c r="HA76" s="292"/>
      <c r="HB76" s="292"/>
      <c r="HC76" s="292"/>
      <c r="HD76" s="292"/>
      <c r="HE76" s="292"/>
      <c r="HF76" s="292"/>
      <c r="HG76" s="292"/>
      <c r="HH76" s="292"/>
      <c r="HI76" s="292"/>
      <c r="HJ76" s="292"/>
      <c r="HK76" s="292"/>
      <c r="HL76" s="292"/>
      <c r="HM76" s="292"/>
      <c r="HN76" s="292"/>
      <c r="HO76" s="292"/>
      <c r="HP76" s="292"/>
      <c r="HQ76" s="292"/>
      <c r="HR76" s="292"/>
      <c r="HS76" s="292"/>
      <c r="HT76" s="292"/>
      <c r="HU76" s="292"/>
      <c r="HV76" s="292"/>
      <c r="HW76" s="292"/>
      <c r="HX76" s="292"/>
      <c r="HY76" s="292"/>
      <c r="HZ76" s="292"/>
      <c r="IA76" s="292"/>
      <c r="IB76" s="292"/>
      <c r="IC76" s="292"/>
      <c r="ID76" s="292"/>
      <c r="IE76" s="292"/>
      <c r="IF76" s="292"/>
      <c r="IG76" s="292"/>
      <c r="IH76" s="292"/>
      <c r="II76" s="292"/>
      <c r="IJ76" s="292"/>
      <c r="IK76" s="292"/>
      <c r="IL76" s="292"/>
      <c r="IM76" s="292"/>
      <c r="IN76" s="292"/>
      <c r="IO76" s="292"/>
      <c r="IP76" s="292"/>
      <c r="IQ76" s="292"/>
      <c r="IR76" s="292"/>
      <c r="IS76" s="292"/>
      <c r="IT76" s="292"/>
      <c r="IU76" s="292"/>
      <c r="IV76" s="292"/>
    </row>
    <row r="77" ht="18.75" customHeight="true" spans="1:256">
      <c r="A77" s="259" t="s">
        <v>1047</v>
      </c>
      <c r="B77" s="354">
        <v>559</v>
      </c>
      <c r="C77" s="352" t="s">
        <v>1048</v>
      </c>
      <c r="D77" s="353">
        <v>253300</v>
      </c>
      <c r="F77" s="349"/>
      <c r="H77" s="292"/>
      <c r="I77" s="292"/>
      <c r="J77" s="292"/>
      <c r="K77" s="292"/>
      <c r="L77" s="292" t="s">
        <v>1049</v>
      </c>
      <c r="M77" s="358">
        <v>14272.2789</v>
      </c>
      <c r="N77" s="292"/>
      <c r="O77" s="292"/>
      <c r="P77" s="292"/>
      <c r="Q77" s="250" t="s">
        <v>1050</v>
      </c>
      <c r="R77" s="250">
        <v>559</v>
      </c>
      <c r="S77" s="250">
        <v>0</v>
      </c>
      <c r="T77" s="226">
        <v>559</v>
      </c>
      <c r="U77" s="292"/>
      <c r="V77" s="250">
        <f t="shared" si="1"/>
        <v>0</v>
      </c>
      <c r="W77" s="292"/>
      <c r="X77" s="292"/>
      <c r="Y77" s="292"/>
      <c r="Z77" s="292"/>
      <c r="AA77" s="292"/>
      <c r="AB77" s="292"/>
      <c r="AC77" s="292"/>
      <c r="AD77" s="292"/>
      <c r="AE77" s="292"/>
      <c r="AF77" s="292"/>
      <c r="AG77" s="292"/>
      <c r="AH77" s="292"/>
      <c r="AI77" s="292"/>
      <c r="AJ77" s="292"/>
      <c r="AK77" s="292"/>
      <c r="AL77" s="292"/>
      <c r="AM77" s="292"/>
      <c r="AN77" s="292"/>
      <c r="AO77" s="292"/>
      <c r="AP77" s="292"/>
      <c r="AQ77" s="292"/>
      <c r="AR77" s="292"/>
      <c r="AS77" s="292"/>
      <c r="AT77" s="292"/>
      <c r="AU77" s="292"/>
      <c r="AV77" s="292"/>
      <c r="AW77" s="292"/>
      <c r="AX77" s="292"/>
      <c r="AY77" s="292"/>
      <c r="AZ77" s="292"/>
      <c r="BA77" s="292"/>
      <c r="BB77" s="292"/>
      <c r="BC77" s="292"/>
      <c r="BD77" s="292"/>
      <c r="BE77" s="292"/>
      <c r="BF77" s="292"/>
      <c r="BG77" s="292"/>
      <c r="BH77" s="292"/>
      <c r="BI77" s="292"/>
      <c r="BJ77" s="292"/>
      <c r="BK77" s="292"/>
      <c r="BL77" s="292"/>
      <c r="BM77" s="292"/>
      <c r="BN77" s="292"/>
      <c r="BO77" s="292"/>
      <c r="BP77" s="292"/>
      <c r="BQ77" s="292"/>
      <c r="BR77" s="292"/>
      <c r="BS77" s="292"/>
      <c r="BT77" s="292"/>
      <c r="BU77" s="292"/>
      <c r="BV77" s="292"/>
      <c r="BW77" s="292"/>
      <c r="BX77" s="292"/>
      <c r="BY77" s="292"/>
      <c r="BZ77" s="292"/>
      <c r="CA77" s="292"/>
      <c r="CB77" s="292"/>
      <c r="CC77" s="292"/>
      <c r="CD77" s="292"/>
      <c r="CE77" s="292"/>
      <c r="CF77" s="292"/>
      <c r="CG77" s="292"/>
      <c r="CH77" s="292"/>
      <c r="CI77" s="292"/>
      <c r="CJ77" s="292"/>
      <c r="CK77" s="292"/>
      <c r="CL77" s="292"/>
      <c r="CM77" s="292"/>
      <c r="CN77" s="292"/>
      <c r="CO77" s="292"/>
      <c r="CP77" s="292"/>
      <c r="CQ77" s="292"/>
      <c r="CR77" s="292"/>
      <c r="CS77" s="292"/>
      <c r="CT77" s="292"/>
      <c r="CU77" s="292"/>
      <c r="CV77" s="292"/>
      <c r="CW77" s="292"/>
      <c r="CX77" s="292"/>
      <c r="CY77" s="292"/>
      <c r="CZ77" s="292"/>
      <c r="DA77" s="292"/>
      <c r="DB77" s="292"/>
      <c r="DC77" s="292"/>
      <c r="DD77" s="292"/>
      <c r="DE77" s="292"/>
      <c r="DF77" s="292"/>
      <c r="DG77" s="292"/>
      <c r="DH77" s="292"/>
      <c r="DI77" s="292"/>
      <c r="DJ77" s="292"/>
      <c r="DK77" s="292"/>
      <c r="DL77" s="292"/>
      <c r="DM77" s="292"/>
      <c r="DN77" s="292"/>
      <c r="DO77" s="292"/>
      <c r="DP77" s="292"/>
      <c r="DQ77" s="292"/>
      <c r="DR77" s="292"/>
      <c r="DS77" s="292"/>
      <c r="DT77" s="292"/>
      <c r="DU77" s="292"/>
      <c r="DV77" s="292"/>
      <c r="DW77" s="292"/>
      <c r="DX77" s="292"/>
      <c r="DY77" s="292"/>
      <c r="DZ77" s="292"/>
      <c r="EA77" s="292"/>
      <c r="EB77" s="292"/>
      <c r="EC77" s="292"/>
      <c r="ED77" s="292"/>
      <c r="EE77" s="292"/>
      <c r="EF77" s="292"/>
      <c r="EG77" s="292"/>
      <c r="EH77" s="292"/>
      <c r="EI77" s="292"/>
      <c r="EJ77" s="292"/>
      <c r="EK77" s="292"/>
      <c r="EL77" s="292"/>
      <c r="EM77" s="292"/>
      <c r="EN77" s="292"/>
      <c r="EO77" s="292"/>
      <c r="EP77" s="292"/>
      <c r="EQ77" s="292"/>
      <c r="ER77" s="292"/>
      <c r="ES77" s="292"/>
      <c r="ET77" s="292"/>
      <c r="EU77" s="292"/>
      <c r="EV77" s="292"/>
      <c r="EW77" s="292"/>
      <c r="EX77" s="292"/>
      <c r="EY77" s="292"/>
      <c r="EZ77" s="292"/>
      <c r="FA77" s="292"/>
      <c r="FB77" s="292"/>
      <c r="FC77" s="292"/>
      <c r="FD77" s="292"/>
      <c r="FE77" s="292"/>
      <c r="FF77" s="292"/>
      <c r="FG77" s="292"/>
      <c r="FH77" s="292"/>
      <c r="FI77" s="292"/>
      <c r="FJ77" s="292"/>
      <c r="FK77" s="292"/>
      <c r="FL77" s="292"/>
      <c r="FM77" s="292"/>
      <c r="FN77" s="292"/>
      <c r="FO77" s="292"/>
      <c r="FP77" s="292"/>
      <c r="FQ77" s="292"/>
      <c r="FR77" s="292"/>
      <c r="FS77" s="292"/>
      <c r="FT77" s="292"/>
      <c r="FU77" s="292"/>
      <c r="FV77" s="292"/>
      <c r="FW77" s="292"/>
      <c r="FX77" s="292"/>
      <c r="FY77" s="292"/>
      <c r="FZ77" s="292"/>
      <c r="GA77" s="292"/>
      <c r="GB77" s="292"/>
      <c r="GC77" s="292"/>
      <c r="GD77" s="292"/>
      <c r="GE77" s="292"/>
      <c r="GF77" s="292"/>
      <c r="GG77" s="292"/>
      <c r="GH77" s="292"/>
      <c r="GI77" s="292"/>
      <c r="GJ77" s="292"/>
      <c r="GK77" s="292"/>
      <c r="GL77" s="292"/>
      <c r="GM77" s="292"/>
      <c r="GN77" s="292"/>
      <c r="GO77" s="292"/>
      <c r="GP77" s="292"/>
      <c r="GQ77" s="292"/>
      <c r="GR77" s="292"/>
      <c r="GS77" s="292"/>
      <c r="GT77" s="292"/>
      <c r="GU77" s="292"/>
      <c r="GV77" s="292"/>
      <c r="GW77" s="292"/>
      <c r="GX77" s="292"/>
      <c r="GY77" s="292"/>
      <c r="GZ77" s="292"/>
      <c r="HA77" s="292"/>
      <c r="HB77" s="292"/>
      <c r="HC77" s="292"/>
      <c r="HD77" s="292"/>
      <c r="HE77" s="292"/>
      <c r="HF77" s="292"/>
      <c r="HG77" s="292"/>
      <c r="HH77" s="292"/>
      <c r="HI77" s="292"/>
      <c r="HJ77" s="292"/>
      <c r="HK77" s="292"/>
      <c r="HL77" s="292"/>
      <c r="HM77" s="292"/>
      <c r="HN77" s="292"/>
      <c r="HO77" s="292"/>
      <c r="HP77" s="292"/>
      <c r="HQ77" s="292"/>
      <c r="HR77" s="292"/>
      <c r="HS77" s="292"/>
      <c r="HT77" s="292"/>
      <c r="HU77" s="292"/>
      <c r="HV77" s="292"/>
      <c r="HW77" s="292"/>
      <c r="HX77" s="292"/>
      <c r="HY77" s="292"/>
      <c r="HZ77" s="292"/>
      <c r="IA77" s="292"/>
      <c r="IB77" s="292"/>
      <c r="IC77" s="292"/>
      <c r="ID77" s="292"/>
      <c r="IE77" s="292"/>
      <c r="IF77" s="292"/>
      <c r="IG77" s="292"/>
      <c r="IH77" s="292"/>
      <c r="II77" s="292"/>
      <c r="IJ77" s="292"/>
      <c r="IK77" s="292"/>
      <c r="IL77" s="292"/>
      <c r="IM77" s="292"/>
      <c r="IN77" s="292"/>
      <c r="IO77" s="292"/>
      <c r="IP77" s="292"/>
      <c r="IQ77" s="292"/>
      <c r="IR77" s="292"/>
      <c r="IS77" s="292"/>
      <c r="IT77" s="292"/>
      <c r="IU77" s="292"/>
      <c r="IV77" s="292"/>
    </row>
    <row r="78" ht="18.75" customHeight="true" spans="1:256">
      <c r="A78" s="259" t="s">
        <v>1051</v>
      </c>
      <c r="B78" s="354">
        <v>12410</v>
      </c>
      <c r="C78" s="352" t="s">
        <v>1052</v>
      </c>
      <c r="D78" s="353">
        <v>253300</v>
      </c>
      <c r="F78" s="349"/>
      <c r="H78" s="292"/>
      <c r="I78" s="292"/>
      <c r="J78" s="292"/>
      <c r="K78" s="292"/>
      <c r="L78" s="292" t="s">
        <v>1053</v>
      </c>
      <c r="M78" s="358">
        <v>285.05</v>
      </c>
      <c r="N78" s="292"/>
      <c r="O78" s="292"/>
      <c r="P78" s="292"/>
      <c r="Q78" s="250" t="s">
        <v>1054</v>
      </c>
      <c r="R78" s="250">
        <v>8590</v>
      </c>
      <c r="S78" s="250">
        <v>3820</v>
      </c>
      <c r="T78" s="226">
        <v>12410</v>
      </c>
      <c r="U78" s="292"/>
      <c r="V78" s="250">
        <f t="shared" si="1"/>
        <v>0</v>
      </c>
      <c r="W78" s="292"/>
      <c r="X78" s="292"/>
      <c r="Y78" s="292"/>
      <c r="Z78" s="292"/>
      <c r="AA78" s="292"/>
      <c r="AB78" s="292"/>
      <c r="AC78" s="292"/>
      <c r="AD78" s="292"/>
      <c r="AE78" s="292"/>
      <c r="AF78" s="292"/>
      <c r="AG78" s="292"/>
      <c r="AH78" s="292"/>
      <c r="AI78" s="292"/>
      <c r="AJ78" s="292"/>
      <c r="AK78" s="292"/>
      <c r="AL78" s="292"/>
      <c r="AM78" s="292"/>
      <c r="AN78" s="292"/>
      <c r="AO78" s="292"/>
      <c r="AP78" s="292"/>
      <c r="AQ78" s="292"/>
      <c r="AR78" s="292"/>
      <c r="AS78" s="292"/>
      <c r="AT78" s="292"/>
      <c r="AU78" s="292"/>
      <c r="AV78" s="292"/>
      <c r="AW78" s="292"/>
      <c r="AX78" s="292"/>
      <c r="AY78" s="292"/>
      <c r="AZ78" s="292"/>
      <c r="BA78" s="292"/>
      <c r="BB78" s="292"/>
      <c r="BC78" s="292"/>
      <c r="BD78" s="292"/>
      <c r="BE78" s="292"/>
      <c r="BF78" s="292"/>
      <c r="BG78" s="292"/>
      <c r="BH78" s="292"/>
      <c r="BI78" s="292"/>
      <c r="BJ78" s="292"/>
      <c r="BK78" s="292"/>
      <c r="BL78" s="292"/>
      <c r="BM78" s="292"/>
      <c r="BN78" s="292"/>
      <c r="BO78" s="292"/>
      <c r="BP78" s="292"/>
      <c r="BQ78" s="292"/>
      <c r="BR78" s="292"/>
      <c r="BS78" s="292"/>
      <c r="BT78" s="292"/>
      <c r="BU78" s="292"/>
      <c r="BV78" s="292"/>
      <c r="BW78" s="292"/>
      <c r="BX78" s="292"/>
      <c r="BY78" s="292"/>
      <c r="BZ78" s="292"/>
      <c r="CA78" s="292"/>
      <c r="CB78" s="292"/>
      <c r="CC78" s="292"/>
      <c r="CD78" s="292"/>
      <c r="CE78" s="292"/>
      <c r="CF78" s="292"/>
      <c r="CG78" s="292"/>
      <c r="CH78" s="292"/>
      <c r="CI78" s="292"/>
      <c r="CJ78" s="292"/>
      <c r="CK78" s="292"/>
      <c r="CL78" s="292"/>
      <c r="CM78" s="292"/>
      <c r="CN78" s="292"/>
      <c r="CO78" s="292"/>
      <c r="CP78" s="292"/>
      <c r="CQ78" s="292"/>
      <c r="CR78" s="292"/>
      <c r="CS78" s="292"/>
      <c r="CT78" s="292"/>
      <c r="CU78" s="292"/>
      <c r="CV78" s="292"/>
      <c r="CW78" s="292"/>
      <c r="CX78" s="292"/>
      <c r="CY78" s="292"/>
      <c r="CZ78" s="292"/>
      <c r="DA78" s="292"/>
      <c r="DB78" s="292"/>
      <c r="DC78" s="292"/>
      <c r="DD78" s="292"/>
      <c r="DE78" s="292"/>
      <c r="DF78" s="292"/>
      <c r="DG78" s="292"/>
      <c r="DH78" s="292"/>
      <c r="DI78" s="292"/>
      <c r="DJ78" s="292"/>
      <c r="DK78" s="292"/>
      <c r="DL78" s="292"/>
      <c r="DM78" s="292"/>
      <c r="DN78" s="292"/>
      <c r="DO78" s="292"/>
      <c r="DP78" s="292"/>
      <c r="DQ78" s="292"/>
      <c r="DR78" s="292"/>
      <c r="DS78" s="292"/>
      <c r="DT78" s="292"/>
      <c r="DU78" s="292"/>
      <c r="DV78" s="292"/>
      <c r="DW78" s="292"/>
      <c r="DX78" s="292"/>
      <c r="DY78" s="292"/>
      <c r="DZ78" s="292"/>
      <c r="EA78" s="292"/>
      <c r="EB78" s="292"/>
      <c r="EC78" s="292"/>
      <c r="ED78" s="292"/>
      <c r="EE78" s="292"/>
      <c r="EF78" s="292"/>
      <c r="EG78" s="292"/>
      <c r="EH78" s="292"/>
      <c r="EI78" s="292"/>
      <c r="EJ78" s="292"/>
      <c r="EK78" s="292"/>
      <c r="EL78" s="292"/>
      <c r="EM78" s="292"/>
      <c r="EN78" s="292"/>
      <c r="EO78" s="292"/>
      <c r="EP78" s="292"/>
      <c r="EQ78" s="292"/>
      <c r="ER78" s="292"/>
      <c r="ES78" s="292"/>
      <c r="ET78" s="292"/>
      <c r="EU78" s="292"/>
      <c r="EV78" s="292"/>
      <c r="EW78" s="292"/>
      <c r="EX78" s="292"/>
      <c r="EY78" s="292"/>
      <c r="EZ78" s="292"/>
      <c r="FA78" s="292"/>
      <c r="FB78" s="292"/>
      <c r="FC78" s="292"/>
      <c r="FD78" s="292"/>
      <c r="FE78" s="292"/>
      <c r="FF78" s="292"/>
      <c r="FG78" s="292"/>
      <c r="FH78" s="292"/>
      <c r="FI78" s="292"/>
      <c r="FJ78" s="292"/>
      <c r="FK78" s="292"/>
      <c r="FL78" s="292"/>
      <c r="FM78" s="292"/>
      <c r="FN78" s="292"/>
      <c r="FO78" s="292"/>
      <c r="FP78" s="292"/>
      <c r="FQ78" s="292"/>
      <c r="FR78" s="292"/>
      <c r="FS78" s="292"/>
      <c r="FT78" s="292"/>
      <c r="FU78" s="292"/>
      <c r="FV78" s="292"/>
      <c r="FW78" s="292"/>
      <c r="FX78" s="292"/>
      <c r="FY78" s="292"/>
      <c r="FZ78" s="292"/>
      <c r="GA78" s="292"/>
      <c r="GB78" s="292"/>
      <c r="GC78" s="292"/>
      <c r="GD78" s="292"/>
      <c r="GE78" s="292"/>
      <c r="GF78" s="292"/>
      <c r="GG78" s="292"/>
      <c r="GH78" s="292"/>
      <c r="GI78" s="292"/>
      <c r="GJ78" s="292"/>
      <c r="GK78" s="292"/>
      <c r="GL78" s="292"/>
      <c r="GM78" s="292"/>
      <c r="GN78" s="292"/>
      <c r="GO78" s="292"/>
      <c r="GP78" s="292"/>
      <c r="GQ78" s="292"/>
      <c r="GR78" s="292"/>
      <c r="GS78" s="292"/>
      <c r="GT78" s="292"/>
      <c r="GU78" s="292"/>
      <c r="GV78" s="292"/>
      <c r="GW78" s="292"/>
      <c r="GX78" s="292"/>
      <c r="GY78" s="292"/>
      <c r="GZ78" s="292"/>
      <c r="HA78" s="292"/>
      <c r="HB78" s="292"/>
      <c r="HC78" s="292"/>
      <c r="HD78" s="292"/>
      <c r="HE78" s="292"/>
      <c r="HF78" s="292"/>
      <c r="HG78" s="292"/>
      <c r="HH78" s="292"/>
      <c r="HI78" s="292"/>
      <c r="HJ78" s="292"/>
      <c r="HK78" s="292"/>
      <c r="HL78" s="292"/>
      <c r="HM78" s="292"/>
      <c r="HN78" s="292"/>
      <c r="HO78" s="292"/>
      <c r="HP78" s="292"/>
      <c r="HQ78" s="292"/>
      <c r="HR78" s="292"/>
      <c r="HS78" s="292"/>
      <c r="HT78" s="292"/>
      <c r="HU78" s="292"/>
      <c r="HV78" s="292"/>
      <c r="HW78" s="292"/>
      <c r="HX78" s="292"/>
      <c r="HY78" s="292"/>
      <c r="HZ78" s="292"/>
      <c r="IA78" s="292"/>
      <c r="IB78" s="292"/>
      <c r="IC78" s="292"/>
      <c r="ID78" s="292"/>
      <c r="IE78" s="292"/>
      <c r="IF78" s="292"/>
      <c r="IG78" s="292"/>
      <c r="IH78" s="292"/>
      <c r="II78" s="292"/>
      <c r="IJ78" s="292"/>
      <c r="IK78" s="292"/>
      <c r="IL78" s="292"/>
      <c r="IM78" s="292"/>
      <c r="IN78" s="292"/>
      <c r="IO78" s="292"/>
      <c r="IP78" s="292"/>
      <c r="IQ78" s="292"/>
      <c r="IR78" s="292"/>
      <c r="IS78" s="292"/>
      <c r="IT78" s="292"/>
      <c r="IU78" s="292"/>
      <c r="IV78" s="292"/>
    </row>
    <row r="79" ht="18.75" customHeight="true" spans="1:256">
      <c r="A79" s="259" t="s">
        <v>1055</v>
      </c>
      <c r="B79" s="354">
        <v>65560.040254</v>
      </c>
      <c r="C79" s="352"/>
      <c r="D79" s="353"/>
      <c r="F79" s="349"/>
      <c r="H79" s="292"/>
      <c r="I79" s="292"/>
      <c r="J79" s="292"/>
      <c r="K79" s="292"/>
      <c r="L79" s="292" t="s">
        <v>1056</v>
      </c>
      <c r="M79" s="358">
        <v>764.79</v>
      </c>
      <c r="N79" s="292"/>
      <c r="O79" s="292"/>
      <c r="P79" s="292"/>
      <c r="Q79" s="250" t="s">
        <v>1057</v>
      </c>
      <c r="R79" s="250">
        <v>59864.040254</v>
      </c>
      <c r="S79" s="250">
        <v>5696</v>
      </c>
      <c r="T79" s="226">
        <v>65560.040254</v>
      </c>
      <c r="U79" s="292"/>
      <c r="V79" s="250">
        <f t="shared" si="1"/>
        <v>0</v>
      </c>
      <c r="W79" s="292"/>
      <c r="X79" s="292"/>
      <c r="Y79" s="292"/>
      <c r="Z79" s="292"/>
      <c r="AA79" s="292"/>
      <c r="AB79" s="292"/>
      <c r="AC79" s="292"/>
      <c r="AD79" s="292"/>
      <c r="AE79" s="292"/>
      <c r="AF79" s="292"/>
      <c r="AG79" s="292"/>
      <c r="AH79" s="292"/>
      <c r="AI79" s="292"/>
      <c r="AJ79" s="292"/>
      <c r="AK79" s="292"/>
      <c r="AL79" s="292"/>
      <c r="AM79" s="292"/>
      <c r="AN79" s="292"/>
      <c r="AO79" s="292"/>
      <c r="AP79" s="292"/>
      <c r="AQ79" s="292"/>
      <c r="AR79" s="292"/>
      <c r="AS79" s="292"/>
      <c r="AT79" s="292"/>
      <c r="AU79" s="292"/>
      <c r="AV79" s="292"/>
      <c r="AW79" s="292"/>
      <c r="AX79" s="292"/>
      <c r="AY79" s="292"/>
      <c r="AZ79" s="292"/>
      <c r="BA79" s="292"/>
      <c r="BB79" s="292"/>
      <c r="BC79" s="292"/>
      <c r="BD79" s="292"/>
      <c r="BE79" s="292"/>
      <c r="BF79" s="292"/>
      <c r="BG79" s="292"/>
      <c r="BH79" s="292"/>
      <c r="BI79" s="292"/>
      <c r="BJ79" s="292"/>
      <c r="BK79" s="292"/>
      <c r="BL79" s="292"/>
      <c r="BM79" s="292"/>
      <c r="BN79" s="292"/>
      <c r="BO79" s="292"/>
      <c r="BP79" s="292"/>
      <c r="BQ79" s="292"/>
      <c r="BR79" s="292"/>
      <c r="BS79" s="292"/>
      <c r="BT79" s="292"/>
      <c r="BU79" s="292"/>
      <c r="BV79" s="292"/>
      <c r="BW79" s="292"/>
      <c r="BX79" s="292"/>
      <c r="BY79" s="292"/>
      <c r="BZ79" s="292"/>
      <c r="CA79" s="292"/>
      <c r="CB79" s="292"/>
      <c r="CC79" s="292"/>
      <c r="CD79" s="292"/>
      <c r="CE79" s="292"/>
      <c r="CF79" s="292"/>
      <c r="CG79" s="292"/>
      <c r="CH79" s="292"/>
      <c r="CI79" s="292"/>
      <c r="CJ79" s="292"/>
      <c r="CK79" s="292"/>
      <c r="CL79" s="292"/>
      <c r="CM79" s="292"/>
      <c r="CN79" s="292"/>
      <c r="CO79" s="292"/>
      <c r="CP79" s="292"/>
      <c r="CQ79" s="292"/>
      <c r="CR79" s="292"/>
      <c r="CS79" s="292"/>
      <c r="CT79" s="292"/>
      <c r="CU79" s="292"/>
      <c r="CV79" s="292"/>
      <c r="CW79" s="292"/>
      <c r="CX79" s="292"/>
      <c r="CY79" s="292"/>
      <c r="CZ79" s="292"/>
      <c r="DA79" s="292"/>
      <c r="DB79" s="292"/>
      <c r="DC79" s="292"/>
      <c r="DD79" s="292"/>
      <c r="DE79" s="292"/>
      <c r="DF79" s="292"/>
      <c r="DG79" s="292"/>
      <c r="DH79" s="292"/>
      <c r="DI79" s="292"/>
      <c r="DJ79" s="292"/>
      <c r="DK79" s="292"/>
      <c r="DL79" s="292"/>
      <c r="DM79" s="292"/>
      <c r="DN79" s="292"/>
      <c r="DO79" s="292"/>
      <c r="DP79" s="292"/>
      <c r="DQ79" s="292"/>
      <c r="DR79" s="292"/>
      <c r="DS79" s="292"/>
      <c r="DT79" s="292"/>
      <c r="DU79" s="292"/>
      <c r="DV79" s="292"/>
      <c r="DW79" s="292"/>
      <c r="DX79" s="292"/>
      <c r="DY79" s="292"/>
      <c r="DZ79" s="292"/>
      <c r="EA79" s="292"/>
      <c r="EB79" s="292"/>
      <c r="EC79" s="292"/>
      <c r="ED79" s="292"/>
      <c r="EE79" s="292"/>
      <c r="EF79" s="292"/>
      <c r="EG79" s="292"/>
      <c r="EH79" s="292"/>
      <c r="EI79" s="292"/>
      <c r="EJ79" s="292"/>
      <c r="EK79" s="292"/>
      <c r="EL79" s="292"/>
      <c r="EM79" s="292"/>
      <c r="EN79" s="292"/>
      <c r="EO79" s="292"/>
      <c r="EP79" s="292"/>
      <c r="EQ79" s="292"/>
      <c r="ER79" s="292"/>
      <c r="ES79" s="292"/>
      <c r="ET79" s="292"/>
      <c r="EU79" s="292"/>
      <c r="EV79" s="292"/>
      <c r="EW79" s="292"/>
      <c r="EX79" s="292"/>
      <c r="EY79" s="292"/>
      <c r="EZ79" s="292"/>
      <c r="FA79" s="292"/>
      <c r="FB79" s="292"/>
      <c r="FC79" s="292"/>
      <c r="FD79" s="292"/>
      <c r="FE79" s="292"/>
      <c r="FF79" s="292"/>
      <c r="FG79" s="292"/>
      <c r="FH79" s="292"/>
      <c r="FI79" s="292"/>
      <c r="FJ79" s="292"/>
      <c r="FK79" s="292"/>
      <c r="FL79" s="292"/>
      <c r="FM79" s="292"/>
      <c r="FN79" s="292"/>
      <c r="FO79" s="292"/>
      <c r="FP79" s="292"/>
      <c r="FQ79" s="292"/>
      <c r="FR79" s="292"/>
      <c r="FS79" s="292"/>
      <c r="FT79" s="292"/>
      <c r="FU79" s="292"/>
      <c r="FV79" s="292"/>
      <c r="FW79" s="292"/>
      <c r="FX79" s="292"/>
      <c r="FY79" s="292"/>
      <c r="FZ79" s="292"/>
      <c r="GA79" s="292"/>
      <c r="GB79" s="292"/>
      <c r="GC79" s="292"/>
      <c r="GD79" s="292"/>
      <c r="GE79" s="292"/>
      <c r="GF79" s="292"/>
      <c r="GG79" s="292"/>
      <c r="GH79" s="292"/>
      <c r="GI79" s="292"/>
      <c r="GJ79" s="292"/>
      <c r="GK79" s="292"/>
      <c r="GL79" s="292"/>
      <c r="GM79" s="292"/>
      <c r="GN79" s="292"/>
      <c r="GO79" s="292"/>
      <c r="GP79" s="292"/>
      <c r="GQ79" s="292"/>
      <c r="GR79" s="292"/>
      <c r="GS79" s="292"/>
      <c r="GT79" s="292"/>
      <c r="GU79" s="292"/>
      <c r="GV79" s="292"/>
      <c r="GW79" s="292"/>
      <c r="GX79" s="292"/>
      <c r="GY79" s="292"/>
      <c r="GZ79" s="292"/>
      <c r="HA79" s="292"/>
      <c r="HB79" s="292"/>
      <c r="HC79" s="292"/>
      <c r="HD79" s="292"/>
      <c r="HE79" s="292"/>
      <c r="HF79" s="292"/>
      <c r="HG79" s="292"/>
      <c r="HH79" s="292"/>
      <c r="HI79" s="292"/>
      <c r="HJ79" s="292"/>
      <c r="HK79" s="292"/>
      <c r="HL79" s="292"/>
      <c r="HM79" s="292"/>
      <c r="HN79" s="292"/>
      <c r="HO79" s="292"/>
      <c r="HP79" s="292"/>
      <c r="HQ79" s="292"/>
      <c r="HR79" s="292"/>
      <c r="HS79" s="292"/>
      <c r="HT79" s="292"/>
      <c r="HU79" s="292"/>
      <c r="HV79" s="292"/>
      <c r="HW79" s="292"/>
      <c r="HX79" s="292"/>
      <c r="HY79" s="292"/>
      <c r="HZ79" s="292"/>
      <c r="IA79" s="292"/>
      <c r="IB79" s="292"/>
      <c r="IC79" s="292"/>
      <c r="ID79" s="292"/>
      <c r="IE79" s="292"/>
      <c r="IF79" s="292"/>
      <c r="IG79" s="292"/>
      <c r="IH79" s="292"/>
      <c r="II79" s="292"/>
      <c r="IJ79" s="292"/>
      <c r="IK79" s="292"/>
      <c r="IL79" s="292"/>
      <c r="IM79" s="292"/>
      <c r="IN79" s="292"/>
      <c r="IO79" s="292"/>
      <c r="IP79" s="292"/>
      <c r="IQ79" s="292"/>
      <c r="IR79" s="292"/>
      <c r="IS79" s="292"/>
      <c r="IT79" s="292"/>
      <c r="IU79" s="292"/>
      <c r="IV79" s="292"/>
    </row>
    <row r="80" ht="18.75" customHeight="true" spans="1:256">
      <c r="A80" s="259" t="s">
        <v>1058</v>
      </c>
      <c r="B80" s="354">
        <v>29890.913147</v>
      </c>
      <c r="C80" s="352"/>
      <c r="D80" s="353"/>
      <c r="F80" s="349"/>
      <c r="H80" s="292"/>
      <c r="I80" s="292"/>
      <c r="J80" s="292"/>
      <c r="K80" s="292"/>
      <c r="L80" s="292" t="s">
        <v>1028</v>
      </c>
      <c r="M80" s="358">
        <v>16209.881728</v>
      </c>
      <c r="N80" s="292"/>
      <c r="O80" s="292"/>
      <c r="P80" s="292"/>
      <c r="Q80" s="250" t="s">
        <v>1059</v>
      </c>
      <c r="R80" s="250">
        <v>19890.913147</v>
      </c>
      <c r="S80" s="250">
        <v>10000</v>
      </c>
      <c r="T80" s="226">
        <v>29890.913147</v>
      </c>
      <c r="U80" s="292"/>
      <c r="V80" s="250">
        <f t="shared" si="1"/>
        <v>0</v>
      </c>
      <c r="W80" s="292"/>
      <c r="X80" s="292"/>
      <c r="Y80" s="292"/>
      <c r="Z80" s="292"/>
      <c r="AA80" s="292"/>
      <c r="AB80" s="292"/>
      <c r="AC80" s="292"/>
      <c r="AD80" s="292"/>
      <c r="AE80" s="292"/>
      <c r="AF80" s="292"/>
      <c r="AG80" s="292"/>
      <c r="AH80" s="292"/>
      <c r="AI80" s="292"/>
      <c r="AJ80" s="292"/>
      <c r="AK80" s="292"/>
      <c r="AL80" s="292"/>
      <c r="AM80" s="292"/>
      <c r="AN80" s="292"/>
      <c r="AO80" s="292"/>
      <c r="AP80" s="292"/>
      <c r="AQ80" s="292"/>
      <c r="AR80" s="292"/>
      <c r="AS80" s="292"/>
      <c r="AT80" s="292"/>
      <c r="AU80" s="292"/>
      <c r="AV80" s="292"/>
      <c r="AW80" s="292"/>
      <c r="AX80" s="292"/>
      <c r="AY80" s="292"/>
      <c r="AZ80" s="292"/>
      <c r="BA80" s="292"/>
      <c r="BB80" s="292"/>
      <c r="BC80" s="292"/>
      <c r="BD80" s="292"/>
      <c r="BE80" s="292"/>
      <c r="BF80" s="292"/>
      <c r="BG80" s="292"/>
      <c r="BH80" s="292"/>
      <c r="BI80" s="292"/>
      <c r="BJ80" s="292"/>
      <c r="BK80" s="292"/>
      <c r="BL80" s="292"/>
      <c r="BM80" s="292"/>
      <c r="BN80" s="292"/>
      <c r="BO80" s="292"/>
      <c r="BP80" s="292"/>
      <c r="BQ80" s="292"/>
      <c r="BR80" s="292"/>
      <c r="BS80" s="292"/>
      <c r="BT80" s="292"/>
      <c r="BU80" s="292"/>
      <c r="BV80" s="292"/>
      <c r="BW80" s="292"/>
      <c r="BX80" s="292"/>
      <c r="BY80" s="292"/>
      <c r="BZ80" s="292"/>
      <c r="CA80" s="292"/>
      <c r="CB80" s="292"/>
      <c r="CC80" s="292"/>
      <c r="CD80" s="292"/>
      <c r="CE80" s="292"/>
      <c r="CF80" s="292"/>
      <c r="CG80" s="292"/>
      <c r="CH80" s="292"/>
      <c r="CI80" s="292"/>
      <c r="CJ80" s="292"/>
      <c r="CK80" s="292"/>
      <c r="CL80" s="292"/>
      <c r="CM80" s="292"/>
      <c r="CN80" s="292"/>
      <c r="CO80" s="292"/>
      <c r="CP80" s="292"/>
      <c r="CQ80" s="292"/>
      <c r="CR80" s="292"/>
      <c r="CS80" s="292"/>
      <c r="CT80" s="292"/>
      <c r="CU80" s="292"/>
      <c r="CV80" s="292"/>
      <c r="CW80" s="292"/>
      <c r="CX80" s="292"/>
      <c r="CY80" s="292"/>
      <c r="CZ80" s="292"/>
      <c r="DA80" s="292"/>
      <c r="DB80" s="292"/>
      <c r="DC80" s="292"/>
      <c r="DD80" s="292"/>
      <c r="DE80" s="292"/>
      <c r="DF80" s="292"/>
      <c r="DG80" s="292"/>
      <c r="DH80" s="292"/>
      <c r="DI80" s="292"/>
      <c r="DJ80" s="292"/>
      <c r="DK80" s="292"/>
      <c r="DL80" s="292"/>
      <c r="DM80" s="292"/>
      <c r="DN80" s="292"/>
      <c r="DO80" s="292"/>
      <c r="DP80" s="292"/>
      <c r="DQ80" s="292"/>
      <c r="DR80" s="292"/>
      <c r="DS80" s="292"/>
      <c r="DT80" s="292"/>
      <c r="DU80" s="292"/>
      <c r="DV80" s="292"/>
      <c r="DW80" s="292"/>
      <c r="DX80" s="292"/>
      <c r="DY80" s="292"/>
      <c r="DZ80" s="292"/>
      <c r="EA80" s="292"/>
      <c r="EB80" s="292"/>
      <c r="EC80" s="292"/>
      <c r="ED80" s="292"/>
      <c r="EE80" s="292"/>
      <c r="EF80" s="292"/>
      <c r="EG80" s="292"/>
      <c r="EH80" s="292"/>
      <c r="EI80" s="292"/>
      <c r="EJ80" s="292"/>
      <c r="EK80" s="292"/>
      <c r="EL80" s="292"/>
      <c r="EM80" s="292"/>
      <c r="EN80" s="292"/>
      <c r="EO80" s="292"/>
      <c r="EP80" s="292"/>
      <c r="EQ80" s="292"/>
      <c r="ER80" s="292"/>
      <c r="ES80" s="292"/>
      <c r="ET80" s="292"/>
      <c r="EU80" s="292"/>
      <c r="EV80" s="292"/>
      <c r="EW80" s="292"/>
      <c r="EX80" s="292"/>
      <c r="EY80" s="292"/>
      <c r="EZ80" s="292"/>
      <c r="FA80" s="292"/>
      <c r="FB80" s="292"/>
      <c r="FC80" s="292"/>
      <c r="FD80" s="292"/>
      <c r="FE80" s="292"/>
      <c r="FF80" s="292"/>
      <c r="FG80" s="292"/>
      <c r="FH80" s="292"/>
      <c r="FI80" s="292"/>
      <c r="FJ80" s="292"/>
      <c r="FK80" s="292"/>
      <c r="FL80" s="292"/>
      <c r="FM80" s="292"/>
      <c r="FN80" s="292"/>
      <c r="FO80" s="292"/>
      <c r="FP80" s="292"/>
      <c r="FQ80" s="292"/>
      <c r="FR80" s="292"/>
      <c r="FS80" s="292"/>
      <c r="FT80" s="292"/>
      <c r="FU80" s="292"/>
      <c r="FV80" s="292"/>
      <c r="FW80" s="292"/>
      <c r="FX80" s="292"/>
      <c r="FY80" s="292"/>
      <c r="FZ80" s="292"/>
      <c r="GA80" s="292"/>
      <c r="GB80" s="292"/>
      <c r="GC80" s="292"/>
      <c r="GD80" s="292"/>
      <c r="GE80" s="292"/>
      <c r="GF80" s="292"/>
      <c r="GG80" s="292"/>
      <c r="GH80" s="292"/>
      <c r="GI80" s="292"/>
      <c r="GJ80" s="292"/>
      <c r="GK80" s="292"/>
      <c r="GL80" s="292"/>
      <c r="GM80" s="292"/>
      <c r="GN80" s="292"/>
      <c r="GO80" s="292"/>
      <c r="GP80" s="292"/>
      <c r="GQ80" s="292"/>
      <c r="GR80" s="292"/>
      <c r="GS80" s="292"/>
      <c r="GT80" s="292"/>
      <c r="GU80" s="292"/>
      <c r="GV80" s="292"/>
      <c r="GW80" s="292"/>
      <c r="GX80" s="292"/>
      <c r="GY80" s="292"/>
      <c r="GZ80" s="292"/>
      <c r="HA80" s="292"/>
      <c r="HB80" s="292"/>
      <c r="HC80" s="292"/>
      <c r="HD80" s="292"/>
      <c r="HE80" s="292"/>
      <c r="HF80" s="292"/>
      <c r="HG80" s="292"/>
      <c r="HH80" s="292"/>
      <c r="HI80" s="292"/>
      <c r="HJ80" s="292"/>
      <c r="HK80" s="292"/>
      <c r="HL80" s="292"/>
      <c r="HM80" s="292"/>
      <c r="HN80" s="292"/>
      <c r="HO80" s="292"/>
      <c r="HP80" s="292"/>
      <c r="HQ80" s="292"/>
      <c r="HR80" s="292"/>
      <c r="HS80" s="292"/>
      <c r="HT80" s="292"/>
      <c r="HU80" s="292"/>
      <c r="HV80" s="292"/>
      <c r="HW80" s="292"/>
      <c r="HX80" s="292"/>
      <c r="HY80" s="292"/>
      <c r="HZ80" s="292"/>
      <c r="IA80" s="292"/>
      <c r="IB80" s="292"/>
      <c r="IC80" s="292"/>
      <c r="ID80" s="292"/>
      <c r="IE80" s="292"/>
      <c r="IF80" s="292"/>
      <c r="IG80" s="292"/>
      <c r="IH80" s="292"/>
      <c r="II80" s="292"/>
      <c r="IJ80" s="292"/>
      <c r="IK80" s="292"/>
      <c r="IL80" s="292"/>
      <c r="IM80" s="292"/>
      <c r="IN80" s="292"/>
      <c r="IO80" s="292"/>
      <c r="IP80" s="292"/>
      <c r="IQ80" s="292"/>
      <c r="IR80" s="292"/>
      <c r="IS80" s="292"/>
      <c r="IT80" s="292"/>
      <c r="IU80" s="292"/>
      <c r="IV80" s="292"/>
    </row>
    <row r="81" s="292" customFormat="true" ht="18.75" customHeight="true" spans="1:22">
      <c r="A81" s="259" t="s">
        <v>1060</v>
      </c>
      <c r="B81" s="354">
        <v>22450.925566</v>
      </c>
      <c r="C81" s="352"/>
      <c r="D81" s="353"/>
      <c r="E81" s="250"/>
      <c r="F81" s="349"/>
      <c r="G81" s="250"/>
      <c r="L81" s="292" t="s">
        <v>1031</v>
      </c>
      <c r="M81" s="358">
        <v>4157.0141</v>
      </c>
      <c r="Q81" s="250" t="s">
        <v>1061</v>
      </c>
      <c r="R81" s="250">
        <v>12450.925566</v>
      </c>
      <c r="S81" s="250">
        <v>10000</v>
      </c>
      <c r="T81" s="226">
        <v>22450.925566</v>
      </c>
      <c r="V81" s="250">
        <f t="shared" si="1"/>
        <v>0</v>
      </c>
    </row>
    <row r="82" s="292" customFormat="true" ht="18.75" customHeight="true" spans="1:22">
      <c r="A82" s="259" t="s">
        <v>1062</v>
      </c>
      <c r="B82" s="354">
        <v>5995.696279</v>
      </c>
      <c r="C82" s="352" t="s">
        <v>1063</v>
      </c>
      <c r="D82" s="353">
        <v>409817</v>
      </c>
      <c r="E82" s="250"/>
      <c r="F82" s="349"/>
      <c r="G82" s="250"/>
      <c r="L82" s="292" t="s">
        <v>1034</v>
      </c>
      <c r="M82" s="358">
        <v>1436.04</v>
      </c>
      <c r="Q82" s="250" t="s">
        <v>1064</v>
      </c>
      <c r="R82" s="250">
        <v>5995.696279</v>
      </c>
      <c r="S82" s="250">
        <v>0</v>
      </c>
      <c r="T82" s="226">
        <v>5995.696279</v>
      </c>
      <c r="V82" s="250">
        <f t="shared" si="1"/>
        <v>0</v>
      </c>
    </row>
    <row r="83" s="292" customFormat="true" ht="18.75" customHeight="true" spans="1:22">
      <c r="A83" s="259" t="s">
        <v>1065</v>
      </c>
      <c r="B83" s="354">
        <v>529</v>
      </c>
      <c r="C83" s="352" t="s">
        <v>1066</v>
      </c>
      <c r="D83" s="353">
        <v>378580</v>
      </c>
      <c r="E83" s="250"/>
      <c r="F83" s="349"/>
      <c r="G83" s="250"/>
      <c r="L83" s="292" t="s">
        <v>1037</v>
      </c>
      <c r="M83" s="358">
        <v>18742.63</v>
      </c>
      <c r="Q83" s="250" t="s">
        <v>1067</v>
      </c>
      <c r="R83" s="250">
        <v>529</v>
      </c>
      <c r="S83" s="250">
        <v>0</v>
      </c>
      <c r="T83" s="226">
        <v>529</v>
      </c>
      <c r="V83" s="250">
        <f t="shared" si="1"/>
        <v>0</v>
      </c>
    </row>
    <row r="84" s="292" customFormat="true" ht="18.75" customHeight="true" spans="1:22">
      <c r="A84" s="259" t="s">
        <v>1068</v>
      </c>
      <c r="B84" s="354">
        <v>96315.407893</v>
      </c>
      <c r="C84" s="352"/>
      <c r="D84" s="353"/>
      <c r="E84" s="250"/>
      <c r="F84" s="349"/>
      <c r="G84" s="250"/>
      <c r="L84" s="292" t="s">
        <v>1040</v>
      </c>
      <c r="M84" s="358">
        <v>1423.387704</v>
      </c>
      <c r="Q84" s="250" t="s">
        <v>1069</v>
      </c>
      <c r="R84" s="250">
        <v>66315.407893</v>
      </c>
      <c r="S84" s="250">
        <v>30000</v>
      </c>
      <c r="T84" s="226">
        <v>96315.407893</v>
      </c>
      <c r="V84" s="250">
        <f t="shared" si="1"/>
        <v>0</v>
      </c>
    </row>
    <row r="85" s="292" customFormat="true" ht="18.75" customHeight="true" spans="1:22">
      <c r="A85" s="259" t="s">
        <v>1070</v>
      </c>
      <c r="B85" s="354">
        <v>940.610978</v>
      </c>
      <c r="C85" s="352" t="s">
        <v>1071</v>
      </c>
      <c r="D85" s="353">
        <v>18974</v>
      </c>
      <c r="E85" s="250"/>
      <c r="F85" s="349"/>
      <c r="G85" s="250"/>
      <c r="L85" s="292" t="s">
        <v>1043</v>
      </c>
      <c r="M85" s="358">
        <v>3606.4</v>
      </c>
      <c r="Q85" s="250" t="s">
        <v>1072</v>
      </c>
      <c r="R85" s="250">
        <v>940.610978</v>
      </c>
      <c r="S85" s="250">
        <v>0</v>
      </c>
      <c r="T85" s="250">
        <v>940.610978</v>
      </c>
      <c r="V85" s="250">
        <f t="shared" si="1"/>
        <v>0</v>
      </c>
    </row>
    <row r="86" s="292" customFormat="true" ht="18.75" customHeight="true" spans="1:22">
      <c r="A86" s="259" t="s">
        <v>1073</v>
      </c>
      <c r="B86" s="354">
        <v>30250.11</v>
      </c>
      <c r="C86" s="352" t="s">
        <v>1074</v>
      </c>
      <c r="D86" s="353">
        <v>14365</v>
      </c>
      <c r="E86" s="250"/>
      <c r="F86" s="349"/>
      <c r="G86" s="250"/>
      <c r="L86" s="292" t="s">
        <v>1046</v>
      </c>
      <c r="M86" s="358">
        <v>2916.4</v>
      </c>
      <c r="Q86" s="250" t="s">
        <v>1075</v>
      </c>
      <c r="R86" s="250">
        <v>250.11</v>
      </c>
      <c r="S86" s="250">
        <v>30000</v>
      </c>
      <c r="T86" s="250">
        <v>30250.11</v>
      </c>
      <c r="V86" s="250">
        <f t="shared" si="1"/>
        <v>0</v>
      </c>
    </row>
    <row r="87" s="292" customFormat="true" ht="18.75" customHeight="true" spans="1:22">
      <c r="A87" s="259" t="s">
        <v>1076</v>
      </c>
      <c r="B87" s="354">
        <v>50357.510966</v>
      </c>
      <c r="C87" s="352" t="s">
        <v>1077</v>
      </c>
      <c r="D87" s="353">
        <v>14365</v>
      </c>
      <c r="E87" s="250"/>
      <c r="F87" s="349"/>
      <c r="G87" s="250"/>
      <c r="L87" s="292" t="s">
        <v>1050</v>
      </c>
      <c r="M87" s="358">
        <v>326</v>
      </c>
      <c r="Q87" s="250" t="s">
        <v>1078</v>
      </c>
      <c r="R87" s="250">
        <v>50357.510966</v>
      </c>
      <c r="S87" s="250">
        <v>0</v>
      </c>
      <c r="T87" s="250">
        <v>50357.510966</v>
      </c>
      <c r="V87" s="250">
        <f t="shared" si="1"/>
        <v>0</v>
      </c>
    </row>
    <row r="88" s="292" customFormat="true" ht="18.75" customHeight="true" spans="1:22">
      <c r="A88" s="259" t="s">
        <v>1079</v>
      </c>
      <c r="B88" s="354">
        <v>6657.845</v>
      </c>
      <c r="C88" s="352" t="s">
        <v>1080</v>
      </c>
      <c r="D88" s="353">
        <v>157885</v>
      </c>
      <c r="E88" s="250"/>
      <c r="F88" s="349"/>
      <c r="G88" s="250"/>
      <c r="L88" s="292" t="s">
        <v>1054</v>
      </c>
      <c r="M88" s="358">
        <v>8249.821</v>
      </c>
      <c r="Q88" s="250" t="s">
        <v>1081</v>
      </c>
      <c r="R88" s="250">
        <v>6657.845</v>
      </c>
      <c r="S88" s="250">
        <v>0</v>
      </c>
      <c r="T88" s="250">
        <v>6657.845</v>
      </c>
      <c r="V88" s="250">
        <f t="shared" si="1"/>
        <v>0</v>
      </c>
    </row>
    <row r="89" s="292" customFormat="true" ht="18.75" customHeight="true" spans="1:22">
      <c r="A89" s="259" t="s">
        <v>1082</v>
      </c>
      <c r="B89" s="354">
        <v>164.66</v>
      </c>
      <c r="C89" s="352" t="s">
        <v>1083</v>
      </c>
      <c r="D89" s="353">
        <v>51685</v>
      </c>
      <c r="E89" s="250"/>
      <c r="F89" s="349"/>
      <c r="G89" s="250"/>
      <c r="L89" s="292" t="s">
        <v>1057</v>
      </c>
      <c r="M89" s="358">
        <v>106927.095005</v>
      </c>
      <c r="Q89" s="250" t="s">
        <v>1084</v>
      </c>
      <c r="R89" s="250">
        <v>164.66</v>
      </c>
      <c r="S89" s="250">
        <v>0</v>
      </c>
      <c r="T89" s="250">
        <v>164.66</v>
      </c>
      <c r="V89" s="250">
        <f t="shared" si="1"/>
        <v>0</v>
      </c>
    </row>
    <row r="90" s="292" customFormat="true" ht="18.75" customHeight="true" spans="1:22">
      <c r="A90" s="259" t="s">
        <v>1085</v>
      </c>
      <c r="B90" s="354">
        <v>153.335</v>
      </c>
      <c r="C90" s="352" t="s">
        <v>1086</v>
      </c>
      <c r="D90" s="353">
        <v>106200</v>
      </c>
      <c r="E90" s="250"/>
      <c r="F90" s="349"/>
      <c r="G90" s="250"/>
      <c r="L90" s="292" t="s">
        <v>1059</v>
      </c>
      <c r="M90" s="358">
        <v>33325.688363</v>
      </c>
      <c r="Q90" s="250" t="s">
        <v>1087</v>
      </c>
      <c r="R90" s="250">
        <v>153.335</v>
      </c>
      <c r="S90" s="250">
        <v>0</v>
      </c>
      <c r="T90" s="250">
        <v>153.335</v>
      </c>
      <c r="V90" s="250">
        <f t="shared" si="1"/>
        <v>0</v>
      </c>
    </row>
    <row r="91" s="292" customFormat="true" ht="18.75" customHeight="true" spans="1:22">
      <c r="A91" s="259" t="s">
        <v>1088</v>
      </c>
      <c r="B91" s="354">
        <v>4754.824493</v>
      </c>
      <c r="C91" s="352" t="s">
        <v>1089</v>
      </c>
      <c r="D91" s="353">
        <v>60824</v>
      </c>
      <c r="E91" s="250"/>
      <c r="F91" s="349"/>
      <c r="G91" s="250"/>
      <c r="L91" s="292" t="s">
        <v>1090</v>
      </c>
      <c r="M91" s="358">
        <v>1468.584872</v>
      </c>
      <c r="Q91" s="250" t="s">
        <v>1091</v>
      </c>
      <c r="R91" s="250">
        <v>4754.824493</v>
      </c>
      <c r="S91" s="250">
        <v>0</v>
      </c>
      <c r="T91" s="250">
        <v>4754.824493</v>
      </c>
      <c r="V91" s="250">
        <f t="shared" si="1"/>
        <v>0</v>
      </c>
    </row>
    <row r="92" s="292" customFormat="true" ht="18.75" customHeight="true" spans="1:22">
      <c r="A92" s="259" t="s">
        <v>1092</v>
      </c>
      <c r="B92" s="354">
        <v>14710.230741</v>
      </c>
      <c r="C92" s="352" t="s">
        <v>1093</v>
      </c>
      <c r="D92" s="353">
        <v>60824</v>
      </c>
      <c r="E92" s="250"/>
      <c r="F92" s="349"/>
      <c r="G92" s="250"/>
      <c r="L92" s="292" t="s">
        <v>1061</v>
      </c>
      <c r="M92" s="358">
        <v>20650.14771</v>
      </c>
      <c r="Q92" s="250" t="s">
        <v>1094</v>
      </c>
      <c r="R92" s="250">
        <v>14710.230741</v>
      </c>
      <c r="S92" s="250">
        <v>0</v>
      </c>
      <c r="T92" s="250">
        <v>14710.230741</v>
      </c>
      <c r="V92" s="250">
        <f t="shared" si="1"/>
        <v>0</v>
      </c>
    </row>
    <row r="93" s="292" customFormat="true" ht="18.75" customHeight="true" spans="1:22">
      <c r="A93" s="259" t="s">
        <v>1095</v>
      </c>
      <c r="B93" s="354">
        <v>50</v>
      </c>
      <c r="C93" s="352" t="s">
        <v>1096</v>
      </c>
      <c r="D93" s="353">
        <v>74473</v>
      </c>
      <c r="E93" s="250"/>
      <c r="F93" s="349"/>
      <c r="G93" s="250"/>
      <c r="L93" s="292" t="s">
        <v>1064</v>
      </c>
      <c r="M93" s="358">
        <v>11086.955781</v>
      </c>
      <c r="Q93" s="250" t="s">
        <v>1097</v>
      </c>
      <c r="R93" s="250">
        <v>50</v>
      </c>
      <c r="S93" s="250">
        <v>0</v>
      </c>
      <c r="T93" s="250">
        <v>50</v>
      </c>
      <c r="V93" s="250">
        <f t="shared" si="1"/>
        <v>0</v>
      </c>
    </row>
    <row r="94" s="292" customFormat="true" ht="18.75" customHeight="true" spans="1:22">
      <c r="A94" s="259" t="s">
        <v>1098</v>
      </c>
      <c r="B94" s="354">
        <v>13800</v>
      </c>
      <c r="C94" s="352" t="s">
        <v>1099</v>
      </c>
      <c r="D94" s="353">
        <v>74473</v>
      </c>
      <c r="E94" s="250"/>
      <c r="F94" s="349"/>
      <c r="G94" s="250"/>
      <c r="L94" s="292" t="s">
        <v>1067</v>
      </c>
      <c r="M94" s="358">
        <v>120</v>
      </c>
      <c r="Q94" s="250" t="s">
        <v>1100</v>
      </c>
      <c r="R94" s="250">
        <v>13800</v>
      </c>
      <c r="S94" s="250">
        <v>0</v>
      </c>
      <c r="T94" s="250">
        <v>13800</v>
      </c>
      <c r="V94" s="250">
        <f t="shared" si="1"/>
        <v>0</v>
      </c>
    </row>
    <row r="95" s="292" customFormat="true" ht="18.75" customHeight="true" spans="1:22">
      <c r="A95" s="259" t="s">
        <v>1101</v>
      </c>
      <c r="B95" s="354">
        <v>19366.751338</v>
      </c>
      <c r="C95" s="352" t="s">
        <v>1102</v>
      </c>
      <c r="D95" s="353">
        <v>13796</v>
      </c>
      <c r="E95" s="250"/>
      <c r="F95" s="349"/>
      <c r="G95" s="250"/>
      <c r="L95" s="292" t="s">
        <v>1069</v>
      </c>
      <c r="M95" s="358">
        <v>72809.958</v>
      </c>
      <c r="Q95" s="250" t="s">
        <v>1103</v>
      </c>
      <c r="R95" s="250">
        <v>16428.601338</v>
      </c>
      <c r="S95" s="250">
        <v>2938.15</v>
      </c>
      <c r="T95" s="250">
        <v>19366.751338</v>
      </c>
      <c r="V95" s="250">
        <f t="shared" si="1"/>
        <v>0</v>
      </c>
    </row>
    <row r="96" s="292" customFormat="true" ht="18.75" customHeight="true" spans="1:22">
      <c r="A96" s="259" t="s">
        <v>1104</v>
      </c>
      <c r="B96" s="354">
        <v>19201.951338</v>
      </c>
      <c r="C96" s="352" t="s">
        <v>1105</v>
      </c>
      <c r="D96" s="353">
        <v>7685</v>
      </c>
      <c r="E96" s="250"/>
      <c r="F96" s="349"/>
      <c r="G96" s="250"/>
      <c r="L96" s="292" t="s">
        <v>1106</v>
      </c>
      <c r="M96" s="358">
        <v>2683.2617</v>
      </c>
      <c r="Q96" s="250" t="s">
        <v>1107</v>
      </c>
      <c r="R96" s="250">
        <v>16263.801338</v>
      </c>
      <c r="S96" s="250">
        <v>2938.15</v>
      </c>
      <c r="T96" s="250">
        <v>19201.951338</v>
      </c>
      <c r="V96" s="250">
        <f t="shared" si="1"/>
        <v>0</v>
      </c>
    </row>
    <row r="97" ht="18.75" customHeight="true" spans="1:256">
      <c r="A97" s="259" t="s">
        <v>1108</v>
      </c>
      <c r="B97" s="354">
        <v>151830.35</v>
      </c>
      <c r="C97" s="352" t="s">
        <v>1109</v>
      </c>
      <c r="D97" s="353">
        <v>6111</v>
      </c>
      <c r="F97" s="349"/>
      <c r="H97" s="292"/>
      <c r="I97" s="292"/>
      <c r="J97" s="292"/>
      <c r="K97" s="292"/>
      <c r="L97" s="292" t="s">
        <v>1072</v>
      </c>
      <c r="M97" s="358">
        <v>1610.1445</v>
      </c>
      <c r="N97" s="292"/>
      <c r="O97" s="292"/>
      <c r="P97" s="292"/>
      <c r="Q97" s="250" t="s">
        <v>1110</v>
      </c>
      <c r="R97" s="250">
        <v>151320.35</v>
      </c>
      <c r="S97" s="250">
        <v>510</v>
      </c>
      <c r="T97" s="250">
        <v>151830.35</v>
      </c>
      <c r="U97" s="292"/>
      <c r="V97" s="250">
        <f t="shared" si="1"/>
        <v>0</v>
      </c>
      <c r="W97" s="292"/>
      <c r="X97" s="292"/>
      <c r="Y97" s="292"/>
      <c r="Z97" s="292"/>
      <c r="AA97" s="292"/>
      <c r="AB97" s="292"/>
      <c r="AC97" s="292"/>
      <c r="AD97" s="292"/>
      <c r="AE97" s="292"/>
      <c r="AF97" s="292"/>
      <c r="AG97" s="292"/>
      <c r="AH97" s="292"/>
      <c r="AI97" s="292"/>
      <c r="AJ97" s="292"/>
      <c r="AK97" s="292"/>
      <c r="AL97" s="292"/>
      <c r="AM97" s="292"/>
      <c r="AN97" s="292"/>
      <c r="AO97" s="292"/>
      <c r="AP97" s="292"/>
      <c r="AQ97" s="292"/>
      <c r="AR97" s="292"/>
      <c r="AS97" s="292"/>
      <c r="AT97" s="292"/>
      <c r="AU97" s="292"/>
      <c r="AV97" s="292"/>
      <c r="AW97" s="292"/>
      <c r="AX97" s="292"/>
      <c r="AY97" s="292"/>
      <c r="AZ97" s="292"/>
      <c r="BA97" s="292"/>
      <c r="BB97" s="292"/>
      <c r="BC97" s="292"/>
      <c r="BD97" s="292"/>
      <c r="BE97" s="292"/>
      <c r="BF97" s="292"/>
      <c r="BG97" s="292"/>
      <c r="BH97" s="292"/>
      <c r="BI97" s="292"/>
      <c r="BJ97" s="292"/>
      <c r="BK97" s="292"/>
      <c r="BL97" s="292"/>
      <c r="BM97" s="292"/>
      <c r="BN97" s="292"/>
      <c r="BO97" s="292"/>
      <c r="BP97" s="292"/>
      <c r="BQ97" s="292"/>
      <c r="BR97" s="292"/>
      <c r="BS97" s="292"/>
      <c r="BT97" s="292"/>
      <c r="BU97" s="292"/>
      <c r="BV97" s="292"/>
      <c r="BW97" s="292"/>
      <c r="BX97" s="292"/>
      <c r="BY97" s="292"/>
      <c r="BZ97" s="292"/>
      <c r="CA97" s="292"/>
      <c r="CB97" s="292"/>
      <c r="CC97" s="292"/>
      <c r="CD97" s="292"/>
      <c r="CE97" s="292"/>
      <c r="CF97" s="292"/>
      <c r="CG97" s="292"/>
      <c r="CH97" s="292"/>
      <c r="CI97" s="292"/>
      <c r="CJ97" s="292"/>
      <c r="CK97" s="292"/>
      <c r="CL97" s="292"/>
      <c r="CM97" s="292"/>
      <c r="CN97" s="292"/>
      <c r="CO97" s="292"/>
      <c r="CP97" s="292"/>
      <c r="CQ97" s="292"/>
      <c r="CR97" s="292"/>
      <c r="CS97" s="292"/>
      <c r="CT97" s="292"/>
      <c r="CU97" s="292"/>
      <c r="CV97" s="292"/>
      <c r="CW97" s="292"/>
      <c r="CX97" s="292"/>
      <c r="CY97" s="292"/>
      <c r="CZ97" s="292"/>
      <c r="DA97" s="292"/>
      <c r="DB97" s="292"/>
      <c r="DC97" s="292"/>
      <c r="DD97" s="292"/>
      <c r="DE97" s="292"/>
      <c r="DF97" s="292"/>
      <c r="DG97" s="292"/>
      <c r="DH97" s="292"/>
      <c r="DI97" s="292"/>
      <c r="DJ97" s="292"/>
      <c r="DK97" s="292"/>
      <c r="DL97" s="292"/>
      <c r="DM97" s="292"/>
      <c r="DN97" s="292"/>
      <c r="DO97" s="292"/>
      <c r="DP97" s="292"/>
      <c r="DQ97" s="292"/>
      <c r="DR97" s="292"/>
      <c r="DS97" s="292"/>
      <c r="DT97" s="292"/>
      <c r="DU97" s="292"/>
      <c r="DV97" s="292"/>
      <c r="DW97" s="292"/>
      <c r="DX97" s="292"/>
      <c r="DY97" s="292"/>
      <c r="DZ97" s="292"/>
      <c r="EA97" s="292"/>
      <c r="EB97" s="292"/>
      <c r="EC97" s="292"/>
      <c r="ED97" s="292"/>
      <c r="EE97" s="292"/>
      <c r="EF97" s="292"/>
      <c r="EG97" s="292"/>
      <c r="EH97" s="292"/>
      <c r="EI97" s="292"/>
      <c r="EJ97" s="292"/>
      <c r="EK97" s="292"/>
      <c r="EL97" s="292"/>
      <c r="EM97" s="292"/>
      <c r="EN97" s="292"/>
      <c r="EO97" s="292"/>
      <c r="EP97" s="292"/>
      <c r="EQ97" s="292"/>
      <c r="ER97" s="292"/>
      <c r="ES97" s="292"/>
      <c r="ET97" s="292"/>
      <c r="EU97" s="292"/>
      <c r="EV97" s="292"/>
      <c r="EW97" s="292"/>
      <c r="EX97" s="292"/>
      <c r="EY97" s="292"/>
      <c r="EZ97" s="292"/>
      <c r="FA97" s="292"/>
      <c r="FB97" s="292"/>
      <c r="FC97" s="292"/>
      <c r="FD97" s="292"/>
      <c r="FE97" s="292"/>
      <c r="FF97" s="292"/>
      <c r="FG97" s="292"/>
      <c r="FH97" s="292"/>
      <c r="FI97" s="292"/>
      <c r="FJ97" s="292"/>
      <c r="FK97" s="292"/>
      <c r="FL97" s="292"/>
      <c r="FM97" s="292"/>
      <c r="FN97" s="292"/>
      <c r="FO97" s="292"/>
      <c r="FP97" s="292"/>
      <c r="FQ97" s="292"/>
      <c r="FR97" s="292"/>
      <c r="FS97" s="292"/>
      <c r="FT97" s="292"/>
      <c r="FU97" s="292"/>
      <c r="FV97" s="292"/>
      <c r="FW97" s="292"/>
      <c r="FX97" s="292"/>
      <c r="FY97" s="292"/>
      <c r="FZ97" s="292"/>
      <c r="GA97" s="292"/>
      <c r="GB97" s="292"/>
      <c r="GC97" s="292"/>
      <c r="GD97" s="292"/>
      <c r="GE97" s="292"/>
      <c r="GF97" s="292"/>
      <c r="GG97" s="292"/>
      <c r="GH97" s="292"/>
      <c r="GI97" s="292"/>
      <c r="GJ97" s="292"/>
      <c r="GK97" s="292"/>
      <c r="GL97" s="292"/>
      <c r="GM97" s="292"/>
      <c r="GN97" s="292"/>
      <c r="GO97" s="292"/>
      <c r="GP97" s="292"/>
      <c r="GQ97" s="292"/>
      <c r="GR97" s="292"/>
      <c r="GS97" s="292"/>
      <c r="GT97" s="292"/>
      <c r="GU97" s="292"/>
      <c r="GV97" s="292"/>
      <c r="GW97" s="292"/>
      <c r="GX97" s="292"/>
      <c r="GY97" s="292"/>
      <c r="GZ97" s="292"/>
      <c r="HA97" s="292"/>
      <c r="HB97" s="292"/>
      <c r="HC97" s="292"/>
      <c r="HD97" s="292"/>
      <c r="HE97" s="292"/>
      <c r="HF97" s="292"/>
      <c r="HG97" s="292"/>
      <c r="HH97" s="292"/>
      <c r="HI97" s="292"/>
      <c r="HJ97" s="292"/>
      <c r="HK97" s="292"/>
      <c r="HL97" s="292"/>
      <c r="HM97" s="292"/>
      <c r="HN97" s="292"/>
      <c r="HO97" s="292"/>
      <c r="HP97" s="292"/>
      <c r="HQ97" s="292"/>
      <c r="HR97" s="292"/>
      <c r="HS97" s="292"/>
      <c r="HT97" s="292"/>
      <c r="HU97" s="292"/>
      <c r="HV97" s="292"/>
      <c r="HW97" s="292"/>
      <c r="HX97" s="292"/>
      <c r="HY97" s="292"/>
      <c r="HZ97" s="292"/>
      <c r="IA97" s="292"/>
      <c r="IB97" s="292"/>
      <c r="IC97" s="292"/>
      <c r="ID97" s="292"/>
      <c r="IE97" s="292"/>
      <c r="IF97" s="292"/>
      <c r="IG97" s="292"/>
      <c r="IH97" s="292"/>
      <c r="II97" s="292"/>
      <c r="IJ97" s="292"/>
      <c r="IK97" s="292"/>
      <c r="IL97" s="292"/>
      <c r="IM97" s="292"/>
      <c r="IN97" s="292"/>
      <c r="IO97" s="292"/>
      <c r="IP97" s="292"/>
      <c r="IQ97" s="292"/>
      <c r="IR97" s="292"/>
      <c r="IS97" s="292"/>
      <c r="IT97" s="292"/>
      <c r="IU97" s="292"/>
      <c r="IV97" s="292"/>
    </row>
    <row r="98" ht="18.75" customHeight="true" spans="1:256">
      <c r="A98" s="259" t="s">
        <v>1111</v>
      </c>
      <c r="B98" s="354">
        <v>122006</v>
      </c>
      <c r="C98" s="352" t="s">
        <v>1112</v>
      </c>
      <c r="D98" s="353">
        <v>23101</v>
      </c>
      <c r="F98" s="349"/>
      <c r="H98" s="292"/>
      <c r="I98" s="292"/>
      <c r="J98" s="292"/>
      <c r="K98" s="292"/>
      <c r="L98" s="292" t="s">
        <v>1078</v>
      </c>
      <c r="M98" s="358">
        <v>57716.5387</v>
      </c>
      <c r="N98" s="292"/>
      <c r="O98" s="292"/>
      <c r="P98" s="292"/>
      <c r="Q98" s="250" t="s">
        <v>1113</v>
      </c>
      <c r="R98" s="250">
        <v>122006</v>
      </c>
      <c r="S98" s="250">
        <v>0</v>
      </c>
      <c r="T98" s="250">
        <v>122006</v>
      </c>
      <c r="U98" s="292"/>
      <c r="V98" s="250">
        <f t="shared" si="1"/>
        <v>0</v>
      </c>
      <c r="W98" s="292"/>
      <c r="X98" s="292"/>
      <c r="Y98" s="292"/>
      <c r="Z98" s="292"/>
      <c r="AA98" s="292"/>
      <c r="AB98" s="292"/>
      <c r="AC98" s="292"/>
      <c r="AD98" s="292"/>
      <c r="AE98" s="292"/>
      <c r="AF98" s="292"/>
      <c r="AG98" s="292"/>
      <c r="AH98" s="292"/>
      <c r="AI98" s="292"/>
      <c r="AJ98" s="292"/>
      <c r="AK98" s="292"/>
      <c r="AL98" s="292"/>
      <c r="AM98" s="292"/>
      <c r="AN98" s="292"/>
      <c r="AO98" s="292"/>
      <c r="AP98" s="292"/>
      <c r="AQ98" s="292"/>
      <c r="AR98" s="292"/>
      <c r="AS98" s="292"/>
      <c r="AT98" s="292"/>
      <c r="AU98" s="292"/>
      <c r="AV98" s="292"/>
      <c r="AW98" s="292"/>
      <c r="AX98" s="292"/>
      <c r="AY98" s="292"/>
      <c r="AZ98" s="292"/>
      <c r="BA98" s="292"/>
      <c r="BB98" s="292"/>
      <c r="BC98" s="292"/>
      <c r="BD98" s="292"/>
      <c r="BE98" s="292"/>
      <c r="BF98" s="292"/>
      <c r="BG98" s="292"/>
      <c r="BH98" s="292"/>
      <c r="BI98" s="292"/>
      <c r="BJ98" s="292"/>
      <c r="BK98" s="292"/>
      <c r="BL98" s="292"/>
      <c r="BM98" s="292"/>
      <c r="BN98" s="292"/>
      <c r="BO98" s="292"/>
      <c r="BP98" s="292"/>
      <c r="BQ98" s="292"/>
      <c r="BR98" s="292"/>
      <c r="BS98" s="292"/>
      <c r="BT98" s="292"/>
      <c r="BU98" s="292"/>
      <c r="BV98" s="292"/>
      <c r="BW98" s="292"/>
      <c r="BX98" s="292"/>
      <c r="BY98" s="292"/>
      <c r="BZ98" s="292"/>
      <c r="CA98" s="292"/>
      <c r="CB98" s="292"/>
      <c r="CC98" s="292"/>
      <c r="CD98" s="292"/>
      <c r="CE98" s="292"/>
      <c r="CF98" s="292"/>
      <c r="CG98" s="292"/>
      <c r="CH98" s="292"/>
      <c r="CI98" s="292"/>
      <c r="CJ98" s="292"/>
      <c r="CK98" s="292"/>
      <c r="CL98" s="292"/>
      <c r="CM98" s="292"/>
      <c r="CN98" s="292"/>
      <c r="CO98" s="292"/>
      <c r="CP98" s="292"/>
      <c r="CQ98" s="292"/>
      <c r="CR98" s="292"/>
      <c r="CS98" s="292"/>
      <c r="CT98" s="292"/>
      <c r="CU98" s="292"/>
      <c r="CV98" s="292"/>
      <c r="CW98" s="292"/>
      <c r="CX98" s="292"/>
      <c r="CY98" s="292"/>
      <c r="CZ98" s="292"/>
      <c r="DA98" s="292"/>
      <c r="DB98" s="292"/>
      <c r="DC98" s="292"/>
      <c r="DD98" s="292"/>
      <c r="DE98" s="292"/>
      <c r="DF98" s="292"/>
      <c r="DG98" s="292"/>
      <c r="DH98" s="292"/>
      <c r="DI98" s="292"/>
      <c r="DJ98" s="292"/>
      <c r="DK98" s="292"/>
      <c r="DL98" s="292"/>
      <c r="DM98" s="292"/>
      <c r="DN98" s="292"/>
      <c r="DO98" s="292"/>
      <c r="DP98" s="292"/>
      <c r="DQ98" s="292"/>
      <c r="DR98" s="292"/>
      <c r="DS98" s="292"/>
      <c r="DT98" s="292"/>
      <c r="DU98" s="292"/>
      <c r="DV98" s="292"/>
      <c r="DW98" s="292"/>
      <c r="DX98" s="292"/>
      <c r="DY98" s="292"/>
      <c r="DZ98" s="292"/>
      <c r="EA98" s="292"/>
      <c r="EB98" s="292"/>
      <c r="EC98" s="292"/>
      <c r="ED98" s="292"/>
      <c r="EE98" s="292"/>
      <c r="EF98" s="292"/>
      <c r="EG98" s="292"/>
      <c r="EH98" s="292"/>
      <c r="EI98" s="292"/>
      <c r="EJ98" s="292"/>
      <c r="EK98" s="292"/>
      <c r="EL98" s="292"/>
      <c r="EM98" s="292"/>
      <c r="EN98" s="292"/>
      <c r="EO98" s="292"/>
      <c r="EP98" s="292"/>
      <c r="EQ98" s="292"/>
      <c r="ER98" s="292"/>
      <c r="ES98" s="292"/>
      <c r="ET98" s="292"/>
      <c r="EU98" s="292"/>
      <c r="EV98" s="292"/>
      <c r="EW98" s="292"/>
      <c r="EX98" s="292"/>
      <c r="EY98" s="292"/>
      <c r="EZ98" s="292"/>
      <c r="FA98" s="292"/>
      <c r="FB98" s="292"/>
      <c r="FC98" s="292"/>
      <c r="FD98" s="292"/>
      <c r="FE98" s="292"/>
      <c r="FF98" s="292"/>
      <c r="FG98" s="292"/>
      <c r="FH98" s="292"/>
      <c r="FI98" s="292"/>
      <c r="FJ98" s="292"/>
      <c r="FK98" s="292"/>
      <c r="FL98" s="292"/>
      <c r="FM98" s="292"/>
      <c r="FN98" s="292"/>
      <c r="FO98" s="292"/>
      <c r="FP98" s="292"/>
      <c r="FQ98" s="292"/>
      <c r="FR98" s="292"/>
      <c r="FS98" s="292"/>
      <c r="FT98" s="292"/>
      <c r="FU98" s="292"/>
      <c r="FV98" s="292"/>
      <c r="FW98" s="292"/>
      <c r="FX98" s="292"/>
      <c r="FY98" s="292"/>
      <c r="FZ98" s="292"/>
      <c r="GA98" s="292"/>
      <c r="GB98" s="292"/>
      <c r="GC98" s="292"/>
      <c r="GD98" s="292"/>
      <c r="GE98" s="292"/>
      <c r="GF98" s="292"/>
      <c r="GG98" s="292"/>
      <c r="GH98" s="292"/>
      <c r="GI98" s="292"/>
      <c r="GJ98" s="292"/>
      <c r="GK98" s="292"/>
      <c r="GL98" s="292"/>
      <c r="GM98" s="292"/>
      <c r="GN98" s="292"/>
      <c r="GO98" s="292"/>
      <c r="GP98" s="292"/>
      <c r="GQ98" s="292"/>
      <c r="GR98" s="292"/>
      <c r="GS98" s="292"/>
      <c r="GT98" s="292"/>
      <c r="GU98" s="292"/>
      <c r="GV98" s="292"/>
      <c r="GW98" s="292"/>
      <c r="GX98" s="292"/>
      <c r="GY98" s="292"/>
      <c r="GZ98" s="292"/>
      <c r="HA98" s="292"/>
      <c r="HB98" s="292"/>
      <c r="HC98" s="292"/>
      <c r="HD98" s="292"/>
      <c r="HE98" s="292"/>
      <c r="HF98" s="292"/>
      <c r="HG98" s="292"/>
      <c r="HH98" s="292"/>
      <c r="HI98" s="292"/>
      <c r="HJ98" s="292"/>
      <c r="HK98" s="292"/>
      <c r="HL98" s="292"/>
      <c r="HM98" s="292"/>
      <c r="HN98" s="292"/>
      <c r="HO98" s="292"/>
      <c r="HP98" s="292"/>
      <c r="HQ98" s="292"/>
      <c r="HR98" s="292"/>
      <c r="HS98" s="292"/>
      <c r="HT98" s="292"/>
      <c r="HU98" s="292"/>
      <c r="HV98" s="292"/>
      <c r="HW98" s="292"/>
      <c r="HX98" s="292"/>
      <c r="HY98" s="292"/>
      <c r="HZ98" s="292"/>
      <c r="IA98" s="292"/>
      <c r="IB98" s="292"/>
      <c r="IC98" s="292"/>
      <c r="ID98" s="292"/>
      <c r="IE98" s="292"/>
      <c r="IF98" s="292"/>
      <c r="IG98" s="292"/>
      <c r="IH98" s="292"/>
      <c r="II98" s="292"/>
      <c r="IJ98" s="292"/>
      <c r="IK98" s="292"/>
      <c r="IL98" s="292"/>
      <c r="IM98" s="292"/>
      <c r="IN98" s="292"/>
      <c r="IO98" s="292"/>
      <c r="IP98" s="292"/>
      <c r="IQ98" s="292"/>
      <c r="IR98" s="292"/>
      <c r="IS98" s="292"/>
      <c r="IT98" s="292"/>
      <c r="IU98" s="292"/>
      <c r="IV98" s="292"/>
    </row>
    <row r="99" ht="18.75" customHeight="true" spans="1:256">
      <c r="A99" s="259" t="s">
        <v>1114</v>
      </c>
      <c r="B99" s="354">
        <v>510</v>
      </c>
      <c r="C99" s="352" t="s">
        <v>1115</v>
      </c>
      <c r="D99" s="353">
        <v>1687</v>
      </c>
      <c r="F99" s="349"/>
      <c r="H99" s="292"/>
      <c r="I99" s="292"/>
      <c r="J99" s="292"/>
      <c r="K99" s="292"/>
      <c r="L99" s="292" t="s">
        <v>1081</v>
      </c>
      <c r="M99" s="358">
        <v>3970.71</v>
      </c>
      <c r="N99" s="292"/>
      <c r="O99" s="292"/>
      <c r="P99" s="292"/>
      <c r="Q99" s="250" t="s">
        <v>1116</v>
      </c>
      <c r="R99" s="250">
        <v>0</v>
      </c>
      <c r="S99" s="250">
        <v>510</v>
      </c>
      <c r="T99" s="250">
        <v>510</v>
      </c>
      <c r="U99" s="292"/>
      <c r="V99" s="250">
        <f t="shared" si="1"/>
        <v>0</v>
      </c>
      <c r="W99" s="292"/>
      <c r="X99" s="292"/>
      <c r="Y99" s="292"/>
      <c r="Z99" s="292"/>
      <c r="AA99" s="292"/>
      <c r="AB99" s="292"/>
      <c r="AC99" s="292"/>
      <c r="AD99" s="292"/>
      <c r="AE99" s="292"/>
      <c r="AF99" s="292"/>
      <c r="AG99" s="292"/>
      <c r="AH99" s="292"/>
      <c r="AI99" s="292"/>
      <c r="AJ99" s="292"/>
      <c r="AK99" s="292"/>
      <c r="AL99" s="292"/>
      <c r="AM99" s="292"/>
      <c r="AN99" s="292"/>
      <c r="AO99" s="292"/>
      <c r="AP99" s="292"/>
      <c r="AQ99" s="292"/>
      <c r="AR99" s="292"/>
      <c r="AS99" s="292"/>
      <c r="AT99" s="292"/>
      <c r="AU99" s="292"/>
      <c r="AV99" s="292"/>
      <c r="AW99" s="292"/>
      <c r="AX99" s="292"/>
      <c r="AY99" s="292"/>
      <c r="AZ99" s="292"/>
      <c r="BA99" s="292"/>
      <c r="BB99" s="292"/>
      <c r="BC99" s="292"/>
      <c r="BD99" s="292"/>
      <c r="BE99" s="292"/>
      <c r="BF99" s="292"/>
      <c r="BG99" s="292"/>
      <c r="BH99" s="292"/>
      <c r="BI99" s="292"/>
      <c r="BJ99" s="292"/>
      <c r="BK99" s="292"/>
      <c r="BL99" s="292"/>
      <c r="BM99" s="292"/>
      <c r="BN99" s="292"/>
      <c r="BO99" s="292"/>
      <c r="BP99" s="292"/>
      <c r="BQ99" s="292"/>
      <c r="BR99" s="292"/>
      <c r="BS99" s="292"/>
      <c r="BT99" s="292"/>
      <c r="BU99" s="292"/>
      <c r="BV99" s="292"/>
      <c r="BW99" s="292"/>
      <c r="BX99" s="292"/>
      <c r="BY99" s="292"/>
      <c r="BZ99" s="292"/>
      <c r="CA99" s="292"/>
      <c r="CB99" s="292"/>
      <c r="CC99" s="292"/>
      <c r="CD99" s="292"/>
      <c r="CE99" s="292"/>
      <c r="CF99" s="292"/>
      <c r="CG99" s="292"/>
      <c r="CH99" s="292"/>
      <c r="CI99" s="292"/>
      <c r="CJ99" s="292"/>
      <c r="CK99" s="292"/>
      <c r="CL99" s="292"/>
      <c r="CM99" s="292"/>
      <c r="CN99" s="292"/>
      <c r="CO99" s="292"/>
      <c r="CP99" s="292"/>
      <c r="CQ99" s="292"/>
      <c r="CR99" s="292"/>
      <c r="CS99" s="292"/>
      <c r="CT99" s="292"/>
      <c r="CU99" s="292"/>
      <c r="CV99" s="292"/>
      <c r="CW99" s="292"/>
      <c r="CX99" s="292"/>
      <c r="CY99" s="292"/>
      <c r="CZ99" s="292"/>
      <c r="DA99" s="292"/>
      <c r="DB99" s="292"/>
      <c r="DC99" s="292"/>
      <c r="DD99" s="292"/>
      <c r="DE99" s="292"/>
      <c r="DF99" s="292"/>
      <c r="DG99" s="292"/>
      <c r="DH99" s="292"/>
      <c r="DI99" s="292"/>
      <c r="DJ99" s="292"/>
      <c r="DK99" s="292"/>
      <c r="DL99" s="292"/>
      <c r="DM99" s="292"/>
      <c r="DN99" s="292"/>
      <c r="DO99" s="292"/>
      <c r="DP99" s="292"/>
      <c r="DQ99" s="292"/>
      <c r="DR99" s="292"/>
      <c r="DS99" s="292"/>
      <c r="DT99" s="292"/>
      <c r="DU99" s="292"/>
      <c r="DV99" s="292"/>
      <c r="DW99" s="292"/>
      <c r="DX99" s="292"/>
      <c r="DY99" s="292"/>
      <c r="DZ99" s="292"/>
      <c r="EA99" s="292"/>
      <c r="EB99" s="292"/>
      <c r="EC99" s="292"/>
      <c r="ED99" s="292"/>
      <c r="EE99" s="292"/>
      <c r="EF99" s="292"/>
      <c r="EG99" s="292"/>
      <c r="EH99" s="292"/>
      <c r="EI99" s="292"/>
      <c r="EJ99" s="292"/>
      <c r="EK99" s="292"/>
      <c r="EL99" s="292"/>
      <c r="EM99" s="292"/>
      <c r="EN99" s="292"/>
      <c r="EO99" s="292"/>
      <c r="EP99" s="292"/>
      <c r="EQ99" s="292"/>
      <c r="ER99" s="292"/>
      <c r="ES99" s="292"/>
      <c r="ET99" s="292"/>
      <c r="EU99" s="292"/>
      <c r="EV99" s="292"/>
      <c r="EW99" s="292"/>
      <c r="EX99" s="292"/>
      <c r="EY99" s="292"/>
      <c r="EZ99" s="292"/>
      <c r="FA99" s="292"/>
      <c r="FB99" s="292"/>
      <c r="FC99" s="292"/>
      <c r="FD99" s="292"/>
      <c r="FE99" s="292"/>
      <c r="FF99" s="292"/>
      <c r="FG99" s="292"/>
      <c r="FH99" s="292"/>
      <c r="FI99" s="292"/>
      <c r="FJ99" s="292"/>
      <c r="FK99" s="292"/>
      <c r="FL99" s="292"/>
      <c r="FM99" s="292"/>
      <c r="FN99" s="292"/>
      <c r="FO99" s="292"/>
      <c r="FP99" s="292"/>
      <c r="FQ99" s="292"/>
      <c r="FR99" s="292"/>
      <c r="FS99" s="292"/>
      <c r="FT99" s="292"/>
      <c r="FU99" s="292"/>
      <c r="FV99" s="292"/>
      <c r="FW99" s="292"/>
      <c r="FX99" s="292"/>
      <c r="FY99" s="292"/>
      <c r="FZ99" s="292"/>
      <c r="GA99" s="292"/>
      <c r="GB99" s="292"/>
      <c r="GC99" s="292"/>
      <c r="GD99" s="292"/>
      <c r="GE99" s="292"/>
      <c r="GF99" s="292"/>
      <c r="GG99" s="292"/>
      <c r="GH99" s="292"/>
      <c r="GI99" s="292"/>
      <c r="GJ99" s="292"/>
      <c r="GK99" s="292"/>
      <c r="GL99" s="292"/>
      <c r="GM99" s="292"/>
      <c r="GN99" s="292"/>
      <c r="GO99" s="292"/>
      <c r="GP99" s="292"/>
      <c r="GQ99" s="292"/>
      <c r="GR99" s="292"/>
      <c r="GS99" s="292"/>
      <c r="GT99" s="292"/>
      <c r="GU99" s="292"/>
      <c r="GV99" s="292"/>
      <c r="GW99" s="292"/>
      <c r="GX99" s="292"/>
      <c r="GY99" s="292"/>
      <c r="GZ99" s="292"/>
      <c r="HA99" s="292"/>
      <c r="HB99" s="292"/>
      <c r="HC99" s="292"/>
      <c r="HD99" s="292"/>
      <c r="HE99" s="292"/>
      <c r="HF99" s="292"/>
      <c r="HG99" s="292"/>
      <c r="HH99" s="292"/>
      <c r="HI99" s="292"/>
      <c r="HJ99" s="292"/>
      <c r="HK99" s="292"/>
      <c r="HL99" s="292"/>
      <c r="HM99" s="292"/>
      <c r="HN99" s="292"/>
      <c r="HO99" s="292"/>
      <c r="HP99" s="292"/>
      <c r="HQ99" s="292"/>
      <c r="HR99" s="292"/>
      <c r="HS99" s="292"/>
      <c r="HT99" s="292"/>
      <c r="HU99" s="292"/>
      <c r="HV99" s="292"/>
      <c r="HW99" s="292"/>
      <c r="HX99" s="292"/>
      <c r="HY99" s="292"/>
      <c r="HZ99" s="292"/>
      <c r="IA99" s="292"/>
      <c r="IB99" s="292"/>
      <c r="IC99" s="292"/>
      <c r="ID99" s="292"/>
      <c r="IE99" s="292"/>
      <c r="IF99" s="292"/>
      <c r="IG99" s="292"/>
      <c r="IH99" s="292"/>
      <c r="II99" s="292"/>
      <c r="IJ99" s="292"/>
      <c r="IK99" s="292"/>
      <c r="IL99" s="292"/>
      <c r="IM99" s="292"/>
      <c r="IN99" s="292"/>
      <c r="IO99" s="292"/>
      <c r="IP99" s="292"/>
      <c r="IQ99" s="292"/>
      <c r="IR99" s="292"/>
      <c r="IS99" s="292"/>
      <c r="IT99" s="292"/>
      <c r="IU99" s="292"/>
      <c r="IV99" s="292"/>
    </row>
    <row r="100" ht="18.75" customHeight="true" spans="1:256">
      <c r="A100" s="259" t="s">
        <v>1117</v>
      </c>
      <c r="B100" s="354">
        <v>29314.35</v>
      </c>
      <c r="C100" s="352" t="s">
        <v>1118</v>
      </c>
      <c r="D100" s="353">
        <v>3200</v>
      </c>
      <c r="F100" s="349"/>
      <c r="H100" s="292"/>
      <c r="I100" s="292"/>
      <c r="J100" s="292"/>
      <c r="K100" s="292"/>
      <c r="L100" s="292" t="s">
        <v>1084</v>
      </c>
      <c r="M100" s="358">
        <v>1002.9526</v>
      </c>
      <c r="N100" s="292"/>
      <c r="O100" s="292"/>
      <c r="P100" s="292"/>
      <c r="Q100" s="250" t="s">
        <v>1119</v>
      </c>
      <c r="R100" s="250">
        <v>29314.35</v>
      </c>
      <c r="S100" s="250">
        <v>0</v>
      </c>
      <c r="T100" s="250">
        <v>29314.35</v>
      </c>
      <c r="U100" s="292"/>
      <c r="V100" s="250">
        <f t="shared" si="1"/>
        <v>0</v>
      </c>
      <c r="W100" s="292"/>
      <c r="X100" s="292"/>
      <c r="Y100" s="292"/>
      <c r="Z100" s="292"/>
      <c r="AA100" s="292"/>
      <c r="AB100" s="292"/>
      <c r="AC100" s="292"/>
      <c r="AD100" s="292"/>
      <c r="AE100" s="292"/>
      <c r="AF100" s="292"/>
      <c r="AG100" s="292"/>
      <c r="AH100" s="292"/>
      <c r="AI100" s="292"/>
      <c r="AJ100" s="292"/>
      <c r="AK100" s="292"/>
      <c r="AL100" s="292"/>
      <c r="AM100" s="292"/>
      <c r="AN100" s="292"/>
      <c r="AO100" s="292"/>
      <c r="AP100" s="292"/>
      <c r="AQ100" s="292"/>
      <c r="AR100" s="292"/>
      <c r="AS100" s="292"/>
      <c r="AT100" s="292"/>
      <c r="AU100" s="292"/>
      <c r="AV100" s="292"/>
      <c r="AW100" s="292"/>
      <c r="AX100" s="292"/>
      <c r="AY100" s="292"/>
      <c r="AZ100" s="292"/>
      <c r="BA100" s="292"/>
      <c r="BB100" s="292"/>
      <c r="BC100" s="292"/>
      <c r="BD100" s="292"/>
      <c r="BE100" s="292"/>
      <c r="BF100" s="292"/>
      <c r="BG100" s="292"/>
      <c r="BH100" s="292"/>
      <c r="BI100" s="292"/>
      <c r="BJ100" s="292"/>
      <c r="BK100" s="292"/>
      <c r="BL100" s="292"/>
      <c r="BM100" s="292"/>
      <c r="BN100" s="292"/>
      <c r="BO100" s="292"/>
      <c r="BP100" s="292"/>
      <c r="BQ100" s="292"/>
      <c r="BR100" s="292"/>
      <c r="BS100" s="292"/>
      <c r="BT100" s="292"/>
      <c r="BU100" s="292"/>
      <c r="BV100" s="292"/>
      <c r="BW100" s="292"/>
      <c r="BX100" s="292"/>
      <c r="BY100" s="292"/>
      <c r="BZ100" s="292"/>
      <c r="CA100" s="292"/>
      <c r="CB100" s="292"/>
      <c r="CC100" s="292"/>
      <c r="CD100" s="292"/>
      <c r="CE100" s="292"/>
      <c r="CF100" s="292"/>
      <c r="CG100" s="292"/>
      <c r="CH100" s="292"/>
      <c r="CI100" s="292"/>
      <c r="CJ100" s="292"/>
      <c r="CK100" s="292"/>
      <c r="CL100" s="292"/>
      <c r="CM100" s="292"/>
      <c r="CN100" s="292"/>
      <c r="CO100" s="292"/>
      <c r="CP100" s="292"/>
      <c r="CQ100" s="292"/>
      <c r="CR100" s="292"/>
      <c r="CS100" s="292"/>
      <c r="CT100" s="292"/>
      <c r="CU100" s="292"/>
      <c r="CV100" s="292"/>
      <c r="CW100" s="292"/>
      <c r="CX100" s="292"/>
      <c r="CY100" s="292"/>
      <c r="CZ100" s="292"/>
      <c r="DA100" s="292"/>
      <c r="DB100" s="292"/>
      <c r="DC100" s="292"/>
      <c r="DD100" s="292"/>
      <c r="DE100" s="292"/>
      <c r="DF100" s="292"/>
      <c r="DG100" s="292"/>
      <c r="DH100" s="292"/>
      <c r="DI100" s="292"/>
      <c r="DJ100" s="292"/>
      <c r="DK100" s="292"/>
      <c r="DL100" s="292"/>
      <c r="DM100" s="292"/>
      <c r="DN100" s="292"/>
      <c r="DO100" s="292"/>
      <c r="DP100" s="292"/>
      <c r="DQ100" s="292"/>
      <c r="DR100" s="292"/>
      <c r="DS100" s="292"/>
      <c r="DT100" s="292"/>
      <c r="DU100" s="292"/>
      <c r="DV100" s="292"/>
      <c r="DW100" s="292"/>
      <c r="DX100" s="292"/>
      <c r="DY100" s="292"/>
      <c r="DZ100" s="292"/>
      <c r="EA100" s="292"/>
      <c r="EB100" s="292"/>
      <c r="EC100" s="292"/>
      <c r="ED100" s="292"/>
      <c r="EE100" s="292"/>
      <c r="EF100" s="292"/>
      <c r="EG100" s="292"/>
      <c r="EH100" s="292"/>
      <c r="EI100" s="292"/>
      <c r="EJ100" s="292"/>
      <c r="EK100" s="292"/>
      <c r="EL100" s="292"/>
      <c r="EM100" s="292"/>
      <c r="EN100" s="292"/>
      <c r="EO100" s="292"/>
      <c r="EP100" s="292"/>
      <c r="EQ100" s="292"/>
      <c r="ER100" s="292"/>
      <c r="ES100" s="292"/>
      <c r="ET100" s="292"/>
      <c r="EU100" s="292"/>
      <c r="EV100" s="292"/>
      <c r="EW100" s="292"/>
      <c r="EX100" s="292"/>
      <c r="EY100" s="292"/>
      <c r="EZ100" s="292"/>
      <c r="FA100" s="292"/>
      <c r="FB100" s="292"/>
      <c r="FC100" s="292"/>
      <c r="FD100" s="292"/>
      <c r="FE100" s="292"/>
      <c r="FF100" s="292"/>
      <c r="FG100" s="292"/>
      <c r="FH100" s="292"/>
      <c r="FI100" s="292"/>
      <c r="FJ100" s="292"/>
      <c r="FK100" s="292"/>
      <c r="FL100" s="292"/>
      <c r="FM100" s="292"/>
      <c r="FN100" s="292"/>
      <c r="FO100" s="292"/>
      <c r="FP100" s="292"/>
      <c r="FQ100" s="292"/>
      <c r="FR100" s="292"/>
      <c r="FS100" s="292"/>
      <c r="FT100" s="292"/>
      <c r="FU100" s="292"/>
      <c r="FV100" s="292"/>
      <c r="FW100" s="292"/>
      <c r="FX100" s="292"/>
      <c r="FY100" s="292"/>
      <c r="FZ100" s="292"/>
      <c r="GA100" s="292"/>
      <c r="GB100" s="292"/>
      <c r="GC100" s="292"/>
      <c r="GD100" s="292"/>
      <c r="GE100" s="292"/>
      <c r="GF100" s="292"/>
      <c r="GG100" s="292"/>
      <c r="GH100" s="292"/>
      <c r="GI100" s="292"/>
      <c r="GJ100" s="292"/>
      <c r="GK100" s="292"/>
      <c r="GL100" s="292"/>
      <c r="GM100" s="292"/>
      <c r="GN100" s="292"/>
      <c r="GO100" s="292"/>
      <c r="GP100" s="292"/>
      <c r="GQ100" s="292"/>
      <c r="GR100" s="292"/>
      <c r="GS100" s="292"/>
      <c r="GT100" s="292"/>
      <c r="GU100" s="292"/>
      <c r="GV100" s="292"/>
      <c r="GW100" s="292"/>
      <c r="GX100" s="292"/>
      <c r="GY100" s="292"/>
      <c r="GZ100" s="292"/>
      <c r="HA100" s="292"/>
      <c r="HB100" s="292"/>
      <c r="HC100" s="292"/>
      <c r="HD100" s="292"/>
      <c r="HE100" s="292"/>
      <c r="HF100" s="292"/>
      <c r="HG100" s="292"/>
      <c r="HH100" s="292"/>
      <c r="HI100" s="292"/>
      <c r="HJ100" s="292"/>
      <c r="HK100" s="292"/>
      <c r="HL100" s="292"/>
      <c r="HM100" s="292"/>
      <c r="HN100" s="292"/>
      <c r="HO100" s="292"/>
      <c r="HP100" s="292"/>
      <c r="HQ100" s="292"/>
      <c r="HR100" s="292"/>
      <c r="HS100" s="292"/>
      <c r="HT100" s="292"/>
      <c r="HU100" s="292"/>
      <c r="HV100" s="292"/>
      <c r="HW100" s="292"/>
      <c r="HX100" s="292"/>
      <c r="HY100" s="292"/>
      <c r="HZ100" s="292"/>
      <c r="IA100" s="292"/>
      <c r="IB100" s="292"/>
      <c r="IC100" s="292"/>
      <c r="ID100" s="292"/>
      <c r="IE100" s="292"/>
      <c r="IF100" s="292"/>
      <c r="IG100" s="292"/>
      <c r="IH100" s="292"/>
      <c r="II100" s="292"/>
      <c r="IJ100" s="292"/>
      <c r="IK100" s="292"/>
      <c r="IL100" s="292"/>
      <c r="IM100" s="292"/>
      <c r="IN100" s="292"/>
      <c r="IO100" s="292"/>
      <c r="IP100" s="292"/>
      <c r="IQ100" s="292"/>
      <c r="IR100" s="292"/>
      <c r="IS100" s="292"/>
      <c r="IT100" s="292"/>
      <c r="IU100" s="292"/>
      <c r="IV100" s="292"/>
    </row>
    <row r="101" ht="18.75" customHeight="true" spans="1:256">
      <c r="A101" s="259" t="s">
        <v>1120</v>
      </c>
      <c r="B101" s="354">
        <v>193830.94</v>
      </c>
      <c r="C101" s="352" t="s">
        <v>1121</v>
      </c>
      <c r="D101" s="353">
        <v>18214</v>
      </c>
      <c r="F101" s="349"/>
      <c r="H101" s="292"/>
      <c r="I101" s="292"/>
      <c r="J101" s="292"/>
      <c r="K101" s="292"/>
      <c r="L101" s="292" t="s">
        <v>1091</v>
      </c>
      <c r="M101" s="358">
        <v>5826.3505</v>
      </c>
      <c r="N101" s="292"/>
      <c r="O101" s="292"/>
      <c r="P101" s="292"/>
      <c r="Q101" s="250" t="s">
        <v>1122</v>
      </c>
      <c r="S101" s="250">
        <v>193830.94</v>
      </c>
      <c r="T101" s="250">
        <v>193830.94</v>
      </c>
      <c r="U101" s="292"/>
      <c r="V101" s="250">
        <f t="shared" si="1"/>
        <v>0</v>
      </c>
      <c r="W101" s="292"/>
      <c r="X101" s="292"/>
      <c r="Y101" s="292"/>
      <c r="Z101" s="292"/>
      <c r="AA101" s="292"/>
      <c r="AB101" s="292"/>
      <c r="AC101" s="292"/>
      <c r="AD101" s="292"/>
      <c r="AE101" s="292"/>
      <c r="AF101" s="292"/>
      <c r="AG101" s="292"/>
      <c r="AH101" s="292"/>
      <c r="AI101" s="292"/>
      <c r="AJ101" s="292"/>
      <c r="AK101" s="292"/>
      <c r="AL101" s="292"/>
      <c r="AM101" s="292"/>
      <c r="AN101" s="292"/>
      <c r="AO101" s="292"/>
      <c r="AP101" s="292"/>
      <c r="AQ101" s="292"/>
      <c r="AR101" s="292"/>
      <c r="AS101" s="292"/>
      <c r="AT101" s="292"/>
      <c r="AU101" s="292"/>
      <c r="AV101" s="292"/>
      <c r="AW101" s="292"/>
      <c r="AX101" s="292"/>
      <c r="AY101" s="292"/>
      <c r="AZ101" s="292"/>
      <c r="BA101" s="292"/>
      <c r="BB101" s="292"/>
      <c r="BC101" s="292"/>
      <c r="BD101" s="292"/>
      <c r="BE101" s="292"/>
      <c r="BF101" s="292"/>
      <c r="BG101" s="292"/>
      <c r="BH101" s="292"/>
      <c r="BI101" s="292"/>
      <c r="BJ101" s="292"/>
      <c r="BK101" s="292"/>
      <c r="BL101" s="292"/>
      <c r="BM101" s="292"/>
      <c r="BN101" s="292"/>
      <c r="BO101" s="292"/>
      <c r="BP101" s="292"/>
      <c r="BQ101" s="292"/>
      <c r="BR101" s="292"/>
      <c r="BS101" s="292"/>
      <c r="BT101" s="292"/>
      <c r="BU101" s="292"/>
      <c r="BV101" s="292"/>
      <c r="BW101" s="292"/>
      <c r="BX101" s="292"/>
      <c r="BY101" s="292"/>
      <c r="BZ101" s="292"/>
      <c r="CA101" s="292"/>
      <c r="CB101" s="292"/>
      <c r="CC101" s="292"/>
      <c r="CD101" s="292"/>
      <c r="CE101" s="292"/>
      <c r="CF101" s="292"/>
      <c r="CG101" s="292"/>
      <c r="CH101" s="292"/>
      <c r="CI101" s="292"/>
      <c r="CJ101" s="292"/>
      <c r="CK101" s="292"/>
      <c r="CL101" s="292"/>
      <c r="CM101" s="292"/>
      <c r="CN101" s="292"/>
      <c r="CO101" s="292"/>
      <c r="CP101" s="292"/>
      <c r="CQ101" s="292"/>
      <c r="CR101" s="292"/>
      <c r="CS101" s="292"/>
      <c r="CT101" s="292"/>
      <c r="CU101" s="292"/>
      <c r="CV101" s="292"/>
      <c r="CW101" s="292"/>
      <c r="CX101" s="292"/>
      <c r="CY101" s="292"/>
      <c r="CZ101" s="292"/>
      <c r="DA101" s="292"/>
      <c r="DB101" s="292"/>
      <c r="DC101" s="292"/>
      <c r="DD101" s="292"/>
      <c r="DE101" s="292"/>
      <c r="DF101" s="292"/>
      <c r="DG101" s="292"/>
      <c r="DH101" s="292"/>
      <c r="DI101" s="292"/>
      <c r="DJ101" s="292"/>
      <c r="DK101" s="292"/>
      <c r="DL101" s="292"/>
      <c r="DM101" s="292"/>
      <c r="DN101" s="292"/>
      <c r="DO101" s="292"/>
      <c r="DP101" s="292"/>
      <c r="DQ101" s="292"/>
      <c r="DR101" s="292"/>
      <c r="DS101" s="292"/>
      <c r="DT101" s="292"/>
      <c r="DU101" s="292"/>
      <c r="DV101" s="292"/>
      <c r="DW101" s="292"/>
      <c r="DX101" s="292"/>
      <c r="DY101" s="292"/>
      <c r="DZ101" s="292"/>
      <c r="EA101" s="292"/>
      <c r="EB101" s="292"/>
      <c r="EC101" s="292"/>
      <c r="ED101" s="292"/>
      <c r="EE101" s="292"/>
      <c r="EF101" s="292"/>
      <c r="EG101" s="292"/>
      <c r="EH101" s="292"/>
      <c r="EI101" s="292"/>
      <c r="EJ101" s="292"/>
      <c r="EK101" s="292"/>
      <c r="EL101" s="292"/>
      <c r="EM101" s="292"/>
      <c r="EN101" s="292"/>
      <c r="EO101" s="292"/>
      <c r="EP101" s="292"/>
      <c r="EQ101" s="292"/>
      <c r="ER101" s="292"/>
      <c r="ES101" s="292"/>
      <c r="ET101" s="292"/>
      <c r="EU101" s="292"/>
      <c r="EV101" s="292"/>
      <c r="EW101" s="292"/>
      <c r="EX101" s="292"/>
      <c r="EY101" s="292"/>
      <c r="EZ101" s="292"/>
      <c r="FA101" s="292"/>
      <c r="FB101" s="292"/>
      <c r="FC101" s="292"/>
      <c r="FD101" s="292"/>
      <c r="FE101" s="292"/>
      <c r="FF101" s="292"/>
      <c r="FG101" s="292"/>
      <c r="FH101" s="292"/>
      <c r="FI101" s="292"/>
      <c r="FJ101" s="292"/>
      <c r="FK101" s="292"/>
      <c r="FL101" s="292"/>
      <c r="FM101" s="292"/>
      <c r="FN101" s="292"/>
      <c r="FO101" s="292"/>
      <c r="FP101" s="292"/>
      <c r="FQ101" s="292"/>
      <c r="FR101" s="292"/>
      <c r="FS101" s="292"/>
      <c r="FT101" s="292"/>
      <c r="FU101" s="292"/>
      <c r="FV101" s="292"/>
      <c r="FW101" s="292"/>
      <c r="FX101" s="292"/>
      <c r="FY101" s="292"/>
      <c r="FZ101" s="292"/>
      <c r="GA101" s="292"/>
      <c r="GB101" s="292"/>
      <c r="GC101" s="292"/>
      <c r="GD101" s="292"/>
      <c r="GE101" s="292"/>
      <c r="GF101" s="292"/>
      <c r="GG101" s="292"/>
      <c r="GH101" s="292"/>
      <c r="GI101" s="292"/>
      <c r="GJ101" s="292"/>
      <c r="GK101" s="292"/>
      <c r="GL101" s="292"/>
      <c r="GM101" s="292"/>
      <c r="GN101" s="292"/>
      <c r="GO101" s="292"/>
      <c r="GP101" s="292"/>
      <c r="GQ101" s="292"/>
      <c r="GR101" s="292"/>
      <c r="GS101" s="292"/>
      <c r="GT101" s="292"/>
      <c r="GU101" s="292"/>
      <c r="GV101" s="292"/>
      <c r="GW101" s="292"/>
      <c r="GX101" s="292"/>
      <c r="GY101" s="292"/>
      <c r="GZ101" s="292"/>
      <c r="HA101" s="292"/>
      <c r="HB101" s="292"/>
      <c r="HC101" s="292"/>
      <c r="HD101" s="292"/>
      <c r="HE101" s="292"/>
      <c r="HF101" s="292"/>
      <c r="HG101" s="292"/>
      <c r="HH101" s="292"/>
      <c r="HI101" s="292"/>
      <c r="HJ101" s="292"/>
      <c r="HK101" s="292"/>
      <c r="HL101" s="292"/>
      <c r="HM101" s="292"/>
      <c r="HN101" s="292"/>
      <c r="HO101" s="292"/>
      <c r="HP101" s="292"/>
      <c r="HQ101" s="292"/>
      <c r="HR101" s="292"/>
      <c r="HS101" s="292"/>
      <c r="HT101" s="292"/>
      <c r="HU101" s="292"/>
      <c r="HV101" s="292"/>
      <c r="HW101" s="292"/>
      <c r="HX101" s="292"/>
      <c r="HY101" s="292"/>
      <c r="HZ101" s="292"/>
      <c r="IA101" s="292"/>
      <c r="IB101" s="292"/>
      <c r="IC101" s="292"/>
      <c r="ID101" s="292"/>
      <c r="IE101" s="292"/>
      <c r="IF101" s="292"/>
      <c r="IG101" s="292"/>
      <c r="IH101" s="292"/>
      <c r="II101" s="292"/>
      <c r="IJ101" s="292"/>
      <c r="IK101" s="292"/>
      <c r="IL101" s="292"/>
      <c r="IM101" s="292"/>
      <c r="IN101" s="292"/>
      <c r="IO101" s="292"/>
      <c r="IP101" s="292"/>
      <c r="IQ101" s="292"/>
      <c r="IR101" s="292"/>
      <c r="IS101" s="292"/>
      <c r="IT101" s="292"/>
      <c r="IU101" s="292"/>
      <c r="IV101" s="292"/>
    </row>
    <row r="102" ht="18.75" customHeight="true" spans="1:256">
      <c r="A102" s="257" t="s">
        <v>1123</v>
      </c>
      <c r="B102" s="351">
        <v>4834553.759436</v>
      </c>
      <c r="C102" s="352" t="s">
        <v>1124</v>
      </c>
      <c r="D102" s="353">
        <v>20000</v>
      </c>
      <c r="F102" s="349"/>
      <c r="H102" s="292"/>
      <c r="I102" s="292"/>
      <c r="J102" s="292"/>
      <c r="K102" s="292"/>
      <c r="L102" s="292" t="s">
        <v>1094</v>
      </c>
      <c r="M102" s="358">
        <v>14152.7617</v>
      </c>
      <c r="N102" s="292"/>
      <c r="O102" s="292"/>
      <c r="P102" s="292"/>
      <c r="Q102" s="250" t="s">
        <v>1123</v>
      </c>
      <c r="R102" s="250">
        <v>1401339.559436</v>
      </c>
      <c r="S102" s="250">
        <v>73883</v>
      </c>
      <c r="T102" s="250">
        <v>1475222.559436</v>
      </c>
      <c r="U102" s="292"/>
      <c r="V102" s="250">
        <f t="shared" si="1"/>
        <v>3359331.2</v>
      </c>
      <c r="W102" s="292"/>
      <c r="X102" s="292"/>
      <c r="Y102" s="292"/>
      <c r="Z102" s="292"/>
      <c r="AA102" s="292"/>
      <c r="AB102" s="292"/>
      <c r="AC102" s="292"/>
      <c r="AD102" s="292"/>
      <c r="AE102" s="292"/>
      <c r="AF102" s="292"/>
      <c r="AG102" s="292"/>
      <c r="AH102" s="292"/>
      <c r="AI102" s="292"/>
      <c r="AJ102" s="292"/>
      <c r="AK102" s="292"/>
      <c r="AL102" s="292"/>
      <c r="AM102" s="292"/>
      <c r="AN102" s="292"/>
      <c r="AO102" s="292"/>
      <c r="AP102" s="292"/>
      <c r="AQ102" s="292"/>
      <c r="AR102" s="292"/>
      <c r="AS102" s="292"/>
      <c r="AT102" s="292"/>
      <c r="AU102" s="292"/>
      <c r="AV102" s="292"/>
      <c r="AW102" s="292"/>
      <c r="AX102" s="292"/>
      <c r="AY102" s="292"/>
      <c r="AZ102" s="292"/>
      <c r="BA102" s="292"/>
      <c r="BB102" s="292"/>
      <c r="BC102" s="292"/>
      <c r="BD102" s="292"/>
      <c r="BE102" s="292"/>
      <c r="BF102" s="292"/>
      <c r="BG102" s="292"/>
      <c r="BH102" s="292"/>
      <c r="BI102" s="292"/>
      <c r="BJ102" s="292"/>
      <c r="BK102" s="292"/>
      <c r="BL102" s="292"/>
      <c r="BM102" s="292"/>
      <c r="BN102" s="292"/>
      <c r="BO102" s="292"/>
      <c r="BP102" s="292"/>
      <c r="BQ102" s="292"/>
      <c r="BR102" s="292"/>
      <c r="BS102" s="292"/>
      <c r="BT102" s="292"/>
      <c r="BU102" s="292"/>
      <c r="BV102" s="292"/>
      <c r="BW102" s="292"/>
      <c r="BX102" s="292"/>
      <c r="BY102" s="292"/>
      <c r="BZ102" s="292"/>
      <c r="CA102" s="292"/>
      <c r="CB102" s="292"/>
      <c r="CC102" s="292"/>
      <c r="CD102" s="292"/>
      <c r="CE102" s="292"/>
      <c r="CF102" s="292"/>
      <c r="CG102" s="292"/>
      <c r="CH102" s="292"/>
      <c r="CI102" s="292"/>
      <c r="CJ102" s="292"/>
      <c r="CK102" s="292"/>
      <c r="CL102" s="292"/>
      <c r="CM102" s="292"/>
      <c r="CN102" s="292"/>
      <c r="CO102" s="292"/>
      <c r="CP102" s="292"/>
      <c r="CQ102" s="292"/>
      <c r="CR102" s="292"/>
      <c r="CS102" s="292"/>
      <c r="CT102" s="292"/>
      <c r="CU102" s="292"/>
      <c r="CV102" s="292"/>
      <c r="CW102" s="292"/>
      <c r="CX102" s="292"/>
      <c r="CY102" s="292"/>
      <c r="CZ102" s="292"/>
      <c r="DA102" s="292"/>
      <c r="DB102" s="292"/>
      <c r="DC102" s="292"/>
      <c r="DD102" s="292"/>
      <c r="DE102" s="292"/>
      <c r="DF102" s="292"/>
      <c r="DG102" s="292"/>
      <c r="DH102" s="292"/>
      <c r="DI102" s="292"/>
      <c r="DJ102" s="292"/>
      <c r="DK102" s="292"/>
      <c r="DL102" s="292"/>
      <c r="DM102" s="292"/>
      <c r="DN102" s="292"/>
      <c r="DO102" s="292"/>
      <c r="DP102" s="292"/>
      <c r="DQ102" s="292"/>
      <c r="DR102" s="292"/>
      <c r="DS102" s="292"/>
      <c r="DT102" s="292"/>
      <c r="DU102" s="292"/>
      <c r="DV102" s="292"/>
      <c r="DW102" s="292"/>
      <c r="DX102" s="292"/>
      <c r="DY102" s="292"/>
      <c r="DZ102" s="292"/>
      <c r="EA102" s="292"/>
      <c r="EB102" s="292"/>
      <c r="EC102" s="292"/>
      <c r="ED102" s="292"/>
      <c r="EE102" s="292"/>
      <c r="EF102" s="292"/>
      <c r="EG102" s="292"/>
      <c r="EH102" s="292"/>
      <c r="EI102" s="292"/>
      <c r="EJ102" s="292"/>
      <c r="EK102" s="292"/>
      <c r="EL102" s="292"/>
      <c r="EM102" s="292"/>
      <c r="EN102" s="292"/>
      <c r="EO102" s="292"/>
      <c r="EP102" s="292"/>
      <c r="EQ102" s="292"/>
      <c r="ER102" s="292"/>
      <c r="ES102" s="292"/>
      <c r="ET102" s="292"/>
      <c r="EU102" s="292"/>
      <c r="EV102" s="292"/>
      <c r="EW102" s="292"/>
      <c r="EX102" s="292"/>
      <c r="EY102" s="292"/>
      <c r="EZ102" s="292"/>
      <c r="FA102" s="292"/>
      <c r="FB102" s="292"/>
      <c r="FC102" s="292"/>
      <c r="FD102" s="292"/>
      <c r="FE102" s="292"/>
      <c r="FF102" s="292"/>
      <c r="FG102" s="292"/>
      <c r="FH102" s="292"/>
      <c r="FI102" s="292"/>
      <c r="FJ102" s="292"/>
      <c r="FK102" s="292"/>
      <c r="FL102" s="292"/>
      <c r="FM102" s="292"/>
      <c r="FN102" s="292"/>
      <c r="FO102" s="292"/>
      <c r="FP102" s="292"/>
      <c r="FQ102" s="292"/>
      <c r="FR102" s="292"/>
      <c r="FS102" s="292"/>
      <c r="FT102" s="292"/>
      <c r="FU102" s="292"/>
      <c r="FV102" s="292"/>
      <c r="FW102" s="292"/>
      <c r="FX102" s="292"/>
      <c r="FY102" s="292"/>
      <c r="FZ102" s="292"/>
      <c r="GA102" s="292"/>
      <c r="GB102" s="292"/>
      <c r="GC102" s="292"/>
      <c r="GD102" s="292"/>
      <c r="GE102" s="292"/>
      <c r="GF102" s="292"/>
      <c r="GG102" s="292"/>
      <c r="GH102" s="292"/>
      <c r="GI102" s="292"/>
      <c r="GJ102" s="292"/>
      <c r="GK102" s="292"/>
      <c r="GL102" s="292"/>
      <c r="GM102" s="292"/>
      <c r="GN102" s="292"/>
      <c r="GO102" s="292"/>
      <c r="GP102" s="292"/>
      <c r="GQ102" s="292"/>
      <c r="GR102" s="292"/>
      <c r="GS102" s="292"/>
      <c r="GT102" s="292"/>
      <c r="GU102" s="292"/>
      <c r="GV102" s="292"/>
      <c r="GW102" s="292"/>
      <c r="GX102" s="292"/>
      <c r="GY102" s="292"/>
      <c r="GZ102" s="292"/>
      <c r="HA102" s="292"/>
      <c r="HB102" s="292"/>
      <c r="HC102" s="292"/>
      <c r="HD102" s="292"/>
      <c r="HE102" s="292"/>
      <c r="HF102" s="292"/>
      <c r="HG102" s="292"/>
      <c r="HH102" s="292"/>
      <c r="HI102" s="292"/>
      <c r="HJ102" s="292"/>
      <c r="HK102" s="292"/>
      <c r="HL102" s="292"/>
      <c r="HM102" s="292"/>
      <c r="HN102" s="292"/>
      <c r="HO102" s="292"/>
      <c r="HP102" s="292"/>
      <c r="HQ102" s="292"/>
      <c r="HR102" s="292"/>
      <c r="HS102" s="292"/>
      <c r="HT102" s="292"/>
      <c r="HU102" s="292"/>
      <c r="HV102" s="292"/>
      <c r="HW102" s="292"/>
      <c r="HX102" s="292"/>
      <c r="HY102" s="292"/>
      <c r="HZ102" s="292"/>
      <c r="IA102" s="292"/>
      <c r="IB102" s="292"/>
      <c r="IC102" s="292"/>
      <c r="ID102" s="292"/>
      <c r="IE102" s="292"/>
      <c r="IF102" s="292"/>
      <c r="IG102" s="292"/>
      <c r="IH102" s="292"/>
      <c r="II102" s="292"/>
      <c r="IJ102" s="292"/>
      <c r="IK102" s="292"/>
      <c r="IL102" s="292"/>
      <c r="IM102" s="292"/>
      <c r="IN102" s="292"/>
      <c r="IO102" s="292"/>
      <c r="IP102" s="292"/>
      <c r="IQ102" s="292"/>
      <c r="IR102" s="292"/>
      <c r="IS102" s="292"/>
      <c r="IT102" s="292"/>
      <c r="IU102" s="292"/>
      <c r="IV102" s="292"/>
    </row>
    <row r="103" ht="18.75" customHeight="true" spans="1:256">
      <c r="A103" s="259" t="s">
        <v>1125</v>
      </c>
      <c r="B103" s="354">
        <v>55866.33698</v>
      </c>
      <c r="C103" s="352" t="s">
        <v>1126</v>
      </c>
      <c r="D103" s="353">
        <v>44427</v>
      </c>
      <c r="F103" s="349"/>
      <c r="H103" s="292"/>
      <c r="I103" s="292"/>
      <c r="J103" s="292"/>
      <c r="K103" s="292"/>
      <c r="L103" s="292" t="s">
        <v>1127</v>
      </c>
      <c r="M103" s="358">
        <v>302.7617</v>
      </c>
      <c r="N103" s="292"/>
      <c r="O103" s="292"/>
      <c r="P103" s="292"/>
      <c r="Q103" s="250" t="s">
        <v>1128</v>
      </c>
      <c r="R103" s="250">
        <v>38245.33698</v>
      </c>
      <c r="S103" s="250">
        <v>17621</v>
      </c>
      <c r="T103" s="250">
        <v>55866.33698</v>
      </c>
      <c r="U103" s="292"/>
      <c r="V103" s="250">
        <f t="shared" si="1"/>
        <v>0</v>
      </c>
      <c r="W103" s="292"/>
      <c r="X103" s="292"/>
      <c r="Y103" s="292"/>
      <c r="Z103" s="292"/>
      <c r="AA103" s="292"/>
      <c r="AB103" s="292"/>
      <c r="AC103" s="292"/>
      <c r="AD103" s="292"/>
      <c r="AE103" s="292"/>
      <c r="AF103" s="292"/>
      <c r="AG103" s="292"/>
      <c r="AH103" s="292"/>
      <c r="AI103" s="292"/>
      <c r="AJ103" s="292"/>
      <c r="AK103" s="292"/>
      <c r="AL103" s="292"/>
      <c r="AM103" s="292"/>
      <c r="AN103" s="292"/>
      <c r="AO103" s="292"/>
      <c r="AP103" s="292"/>
      <c r="AQ103" s="292"/>
      <c r="AR103" s="292"/>
      <c r="AS103" s="292"/>
      <c r="AT103" s="292"/>
      <c r="AU103" s="292"/>
      <c r="AV103" s="292"/>
      <c r="AW103" s="292"/>
      <c r="AX103" s="292"/>
      <c r="AY103" s="292"/>
      <c r="AZ103" s="292"/>
      <c r="BA103" s="292"/>
      <c r="BB103" s="292"/>
      <c r="BC103" s="292"/>
      <c r="BD103" s="292"/>
      <c r="BE103" s="292"/>
      <c r="BF103" s="292"/>
      <c r="BG103" s="292"/>
      <c r="BH103" s="292"/>
      <c r="BI103" s="292"/>
      <c r="BJ103" s="292"/>
      <c r="BK103" s="292"/>
      <c r="BL103" s="292"/>
      <c r="BM103" s="292"/>
      <c r="BN103" s="292"/>
      <c r="BO103" s="292"/>
      <c r="BP103" s="292"/>
      <c r="BQ103" s="292"/>
      <c r="BR103" s="292"/>
      <c r="BS103" s="292"/>
      <c r="BT103" s="292"/>
      <c r="BU103" s="292"/>
      <c r="BV103" s="292"/>
      <c r="BW103" s="292"/>
      <c r="BX103" s="292"/>
      <c r="BY103" s="292"/>
      <c r="BZ103" s="292"/>
      <c r="CA103" s="292"/>
      <c r="CB103" s="292"/>
      <c r="CC103" s="292"/>
      <c r="CD103" s="292"/>
      <c r="CE103" s="292"/>
      <c r="CF103" s="292"/>
      <c r="CG103" s="292"/>
      <c r="CH103" s="292"/>
      <c r="CI103" s="292"/>
      <c r="CJ103" s="292"/>
      <c r="CK103" s="292"/>
      <c r="CL103" s="292"/>
      <c r="CM103" s="292"/>
      <c r="CN103" s="292"/>
      <c r="CO103" s="292"/>
      <c r="CP103" s="292"/>
      <c r="CQ103" s="292"/>
      <c r="CR103" s="292"/>
      <c r="CS103" s="292"/>
      <c r="CT103" s="292"/>
      <c r="CU103" s="292"/>
      <c r="CV103" s="292"/>
      <c r="CW103" s="292"/>
      <c r="CX103" s="292"/>
      <c r="CY103" s="292"/>
      <c r="CZ103" s="292"/>
      <c r="DA103" s="292"/>
      <c r="DB103" s="292"/>
      <c r="DC103" s="292"/>
      <c r="DD103" s="292"/>
      <c r="DE103" s="292"/>
      <c r="DF103" s="292"/>
      <c r="DG103" s="292"/>
      <c r="DH103" s="292"/>
      <c r="DI103" s="292"/>
      <c r="DJ103" s="292"/>
      <c r="DK103" s="292"/>
      <c r="DL103" s="292"/>
      <c r="DM103" s="292"/>
      <c r="DN103" s="292"/>
      <c r="DO103" s="292"/>
      <c r="DP103" s="292"/>
      <c r="DQ103" s="292"/>
      <c r="DR103" s="292"/>
      <c r="DS103" s="292"/>
      <c r="DT103" s="292"/>
      <c r="DU103" s="292"/>
      <c r="DV103" s="292"/>
      <c r="DW103" s="292"/>
      <c r="DX103" s="292"/>
      <c r="DY103" s="292"/>
      <c r="DZ103" s="292"/>
      <c r="EA103" s="292"/>
      <c r="EB103" s="292"/>
      <c r="EC103" s="292"/>
      <c r="ED103" s="292"/>
      <c r="EE103" s="292"/>
      <c r="EF103" s="292"/>
      <c r="EG103" s="292"/>
      <c r="EH103" s="292"/>
      <c r="EI103" s="292"/>
      <c r="EJ103" s="292"/>
      <c r="EK103" s="292"/>
      <c r="EL103" s="292"/>
      <c r="EM103" s="292"/>
      <c r="EN103" s="292"/>
      <c r="EO103" s="292"/>
      <c r="EP103" s="292"/>
      <c r="EQ103" s="292"/>
      <c r="ER103" s="292"/>
      <c r="ES103" s="292"/>
      <c r="ET103" s="292"/>
      <c r="EU103" s="292"/>
      <c r="EV103" s="292"/>
      <c r="EW103" s="292"/>
      <c r="EX103" s="292"/>
      <c r="EY103" s="292"/>
      <c r="EZ103" s="292"/>
      <c r="FA103" s="292"/>
      <c r="FB103" s="292"/>
      <c r="FC103" s="292"/>
      <c r="FD103" s="292"/>
      <c r="FE103" s="292"/>
      <c r="FF103" s="292"/>
      <c r="FG103" s="292"/>
      <c r="FH103" s="292"/>
      <c r="FI103" s="292"/>
      <c r="FJ103" s="292"/>
      <c r="FK103" s="292"/>
      <c r="FL103" s="292"/>
      <c r="FM103" s="292"/>
      <c r="FN103" s="292"/>
      <c r="FO103" s="292"/>
      <c r="FP103" s="292"/>
      <c r="FQ103" s="292"/>
      <c r="FR103" s="292"/>
      <c r="FS103" s="292"/>
      <c r="FT103" s="292"/>
      <c r="FU103" s="292"/>
      <c r="FV103" s="292"/>
      <c r="FW103" s="292"/>
      <c r="FX103" s="292"/>
      <c r="FY103" s="292"/>
      <c r="FZ103" s="292"/>
      <c r="GA103" s="292"/>
      <c r="GB103" s="292"/>
      <c r="GC103" s="292"/>
      <c r="GD103" s="292"/>
      <c r="GE103" s="292"/>
      <c r="GF103" s="292"/>
      <c r="GG103" s="292"/>
      <c r="GH103" s="292"/>
      <c r="GI103" s="292"/>
      <c r="GJ103" s="292"/>
      <c r="GK103" s="292"/>
      <c r="GL103" s="292"/>
      <c r="GM103" s="292"/>
      <c r="GN103" s="292"/>
      <c r="GO103" s="292"/>
      <c r="GP103" s="292"/>
      <c r="GQ103" s="292"/>
      <c r="GR103" s="292"/>
      <c r="GS103" s="292"/>
      <c r="GT103" s="292"/>
      <c r="GU103" s="292"/>
      <c r="GV103" s="292"/>
      <c r="GW103" s="292"/>
      <c r="GX103" s="292"/>
      <c r="GY103" s="292"/>
      <c r="GZ103" s="292"/>
      <c r="HA103" s="292"/>
      <c r="HB103" s="292"/>
      <c r="HC103" s="292"/>
      <c r="HD103" s="292"/>
      <c r="HE103" s="292"/>
      <c r="HF103" s="292"/>
      <c r="HG103" s="292"/>
      <c r="HH103" s="292"/>
      <c r="HI103" s="292"/>
      <c r="HJ103" s="292"/>
      <c r="HK103" s="292"/>
      <c r="HL103" s="292"/>
      <c r="HM103" s="292"/>
      <c r="HN103" s="292"/>
      <c r="HO103" s="292"/>
      <c r="HP103" s="292"/>
      <c r="HQ103" s="292"/>
      <c r="HR103" s="292"/>
      <c r="HS103" s="292"/>
      <c r="HT103" s="292"/>
      <c r="HU103" s="292"/>
      <c r="HV103" s="292"/>
      <c r="HW103" s="292"/>
      <c r="HX103" s="292"/>
      <c r="HY103" s="292"/>
      <c r="HZ103" s="292"/>
      <c r="IA103" s="292"/>
      <c r="IB103" s="292"/>
      <c r="IC103" s="292"/>
      <c r="ID103" s="292"/>
      <c r="IE103" s="292"/>
      <c r="IF103" s="292"/>
      <c r="IG103" s="292"/>
      <c r="IH103" s="292"/>
      <c r="II103" s="292"/>
      <c r="IJ103" s="292"/>
      <c r="IK103" s="292"/>
      <c r="IL103" s="292"/>
      <c r="IM103" s="292"/>
      <c r="IN103" s="292"/>
      <c r="IO103" s="292"/>
      <c r="IP103" s="292"/>
      <c r="IQ103" s="292"/>
      <c r="IR103" s="292"/>
      <c r="IS103" s="292"/>
      <c r="IT103" s="292"/>
      <c r="IU103" s="292"/>
      <c r="IV103" s="292"/>
    </row>
    <row r="104" ht="18.75" customHeight="true" spans="1:22">
      <c r="A104" s="259" t="s">
        <v>1129</v>
      </c>
      <c r="B104" s="354">
        <v>1899.678359</v>
      </c>
      <c r="C104" s="352" t="s">
        <v>1130</v>
      </c>
      <c r="D104" s="353">
        <v>1088396</v>
      </c>
      <c r="L104" s="250" t="s">
        <v>1097</v>
      </c>
      <c r="M104" s="358">
        <v>50</v>
      </c>
      <c r="Q104" s="250" t="s">
        <v>1131</v>
      </c>
      <c r="R104" s="250">
        <v>1899.678359</v>
      </c>
      <c r="S104" s="250">
        <v>0</v>
      </c>
      <c r="T104" s="250">
        <v>1899.678359</v>
      </c>
      <c r="V104" s="250">
        <f t="shared" si="1"/>
        <v>0</v>
      </c>
    </row>
    <row r="105" ht="18.75" customHeight="true" spans="1:22">
      <c r="A105" s="259" t="s">
        <v>1132</v>
      </c>
      <c r="B105" s="354">
        <v>1900</v>
      </c>
      <c r="C105" s="352" t="s">
        <v>1133</v>
      </c>
      <c r="D105" s="353">
        <v>2490553</v>
      </c>
      <c r="L105" s="250" t="s">
        <v>1100</v>
      </c>
      <c r="M105" s="358">
        <v>13800</v>
      </c>
      <c r="Q105" s="250" t="s">
        <v>1134</v>
      </c>
      <c r="R105" s="250">
        <v>1900</v>
      </c>
      <c r="S105" s="250">
        <v>0</v>
      </c>
      <c r="T105" s="250">
        <v>1900</v>
      </c>
      <c r="V105" s="250">
        <f t="shared" si="1"/>
        <v>0</v>
      </c>
    </row>
    <row r="106" ht="18.75" customHeight="true" spans="1:22">
      <c r="A106" s="262" t="s">
        <v>1135</v>
      </c>
      <c r="B106" s="355">
        <v>7519.337483</v>
      </c>
      <c r="C106" s="352" t="s">
        <v>1136</v>
      </c>
      <c r="D106" s="353">
        <v>11443</v>
      </c>
      <c r="L106" s="250" t="s">
        <v>1103</v>
      </c>
      <c r="M106" s="358">
        <v>23511.1674</v>
      </c>
      <c r="Q106" s="250" t="s">
        <v>1137</v>
      </c>
      <c r="R106" s="250">
        <v>7519.337483</v>
      </c>
      <c r="S106" s="250">
        <v>0</v>
      </c>
      <c r="T106" s="250">
        <v>7519.337483</v>
      </c>
      <c r="V106" s="250">
        <f t="shared" si="1"/>
        <v>0</v>
      </c>
    </row>
    <row r="107" ht="18.75" customHeight="true" spans="1:22">
      <c r="A107" s="259" t="s">
        <v>1138</v>
      </c>
      <c r="B107" s="354">
        <v>1389.18</v>
      </c>
      <c r="C107" s="352" t="s">
        <v>1139</v>
      </c>
      <c r="D107" s="353">
        <v>6490</v>
      </c>
      <c r="L107" s="250" t="s">
        <v>1140</v>
      </c>
      <c r="M107" s="358">
        <v>3827.4867</v>
      </c>
      <c r="Q107" s="250" t="s">
        <v>1141</v>
      </c>
      <c r="R107" s="250">
        <v>1389.18</v>
      </c>
      <c r="S107" s="250">
        <v>0</v>
      </c>
      <c r="T107" s="250">
        <v>1389.18</v>
      </c>
      <c r="V107" s="250">
        <f t="shared" si="1"/>
        <v>0</v>
      </c>
    </row>
    <row r="108" ht="18.75" customHeight="true" spans="1:22">
      <c r="A108" s="259" t="s">
        <v>1142</v>
      </c>
      <c r="B108" s="354">
        <v>29408.962066</v>
      </c>
      <c r="C108" s="352" t="s">
        <v>1143</v>
      </c>
      <c r="D108" s="353">
        <v>250</v>
      </c>
      <c r="L108" s="250" t="s">
        <v>1144</v>
      </c>
      <c r="M108" s="358">
        <v>125</v>
      </c>
      <c r="Q108" s="250" t="s">
        <v>1145</v>
      </c>
      <c r="R108" s="250">
        <v>11787.962066</v>
      </c>
      <c r="S108" s="250">
        <v>17621</v>
      </c>
      <c r="T108" s="250">
        <v>29408.962066</v>
      </c>
      <c r="V108" s="250">
        <f t="shared" si="1"/>
        <v>0</v>
      </c>
    </row>
    <row r="109" ht="18.75" customHeight="true" spans="1:22">
      <c r="A109" s="259" t="s">
        <v>1146</v>
      </c>
      <c r="B109" s="354">
        <v>14942.741445</v>
      </c>
      <c r="C109" s="352" t="s">
        <v>1147</v>
      </c>
      <c r="D109" s="353">
        <v>4703</v>
      </c>
      <c r="L109" s="250" t="s">
        <v>1148</v>
      </c>
      <c r="M109" s="358">
        <v>10470.37</v>
      </c>
      <c r="Q109" s="250" t="s">
        <v>1149</v>
      </c>
      <c r="R109" s="250">
        <v>14700.741445</v>
      </c>
      <c r="S109" s="250">
        <v>242</v>
      </c>
      <c r="T109" s="250">
        <v>14942.741445</v>
      </c>
      <c r="V109" s="250">
        <f t="shared" si="1"/>
        <v>0</v>
      </c>
    </row>
    <row r="110" ht="18.75" customHeight="true" spans="1:22">
      <c r="A110" s="259" t="s">
        <v>1150</v>
      </c>
      <c r="B110" s="354">
        <v>1040</v>
      </c>
      <c r="C110" s="352" t="s">
        <v>1151</v>
      </c>
      <c r="D110" s="353">
        <v>47824</v>
      </c>
      <c r="L110" s="250" t="s">
        <v>1152</v>
      </c>
      <c r="M110" s="358">
        <v>419.4</v>
      </c>
      <c r="Q110" s="250" t="s">
        <v>1153</v>
      </c>
      <c r="R110" s="250">
        <v>1040</v>
      </c>
      <c r="S110" s="250">
        <v>0</v>
      </c>
      <c r="T110" s="250">
        <v>1040</v>
      </c>
      <c r="V110" s="250">
        <f t="shared" si="1"/>
        <v>0</v>
      </c>
    </row>
    <row r="111" ht="18.75" customHeight="true" spans="1:22">
      <c r="A111" s="259" t="s">
        <v>1154</v>
      </c>
      <c r="B111" s="354">
        <v>246</v>
      </c>
      <c r="C111" s="352" t="s">
        <v>1155</v>
      </c>
      <c r="D111" s="353">
        <v>22133</v>
      </c>
      <c r="L111" s="250" t="s">
        <v>1107</v>
      </c>
      <c r="M111" s="358">
        <v>8668.9107</v>
      </c>
      <c r="Q111" s="250" t="s">
        <v>1156</v>
      </c>
      <c r="R111" s="250">
        <v>4</v>
      </c>
      <c r="S111" s="250">
        <v>242</v>
      </c>
      <c r="T111" s="250">
        <v>246</v>
      </c>
      <c r="V111" s="250">
        <f t="shared" si="1"/>
        <v>0</v>
      </c>
    </row>
    <row r="112" ht="18.75" customHeight="true" spans="1:22">
      <c r="A112" s="259" t="s">
        <v>1157</v>
      </c>
      <c r="B112" s="354">
        <v>131</v>
      </c>
      <c r="C112" s="352" t="s">
        <v>1158</v>
      </c>
      <c r="D112" s="353">
        <v>10247</v>
      </c>
      <c r="L112" s="250" t="s">
        <v>1110</v>
      </c>
      <c r="M112" s="358">
        <v>72069.2596</v>
      </c>
      <c r="Q112" s="250" t="s">
        <v>1159</v>
      </c>
      <c r="R112" s="250">
        <v>131</v>
      </c>
      <c r="S112" s="250">
        <v>0</v>
      </c>
      <c r="T112" s="250">
        <v>131</v>
      </c>
      <c r="V112" s="250">
        <f t="shared" si="1"/>
        <v>0</v>
      </c>
    </row>
    <row r="113" ht="18.75" customHeight="true" spans="1:22">
      <c r="A113" s="259" t="s">
        <v>1160</v>
      </c>
      <c r="B113" s="354">
        <v>6829.85372</v>
      </c>
      <c r="C113" s="352" t="s">
        <v>1161</v>
      </c>
      <c r="D113" s="353">
        <v>2845</v>
      </c>
      <c r="L113" s="250" t="s">
        <v>1113</v>
      </c>
      <c r="M113" s="358">
        <v>13000</v>
      </c>
      <c r="Q113" s="250" t="s">
        <v>1162</v>
      </c>
      <c r="R113" s="250">
        <v>6829.85372</v>
      </c>
      <c r="S113" s="250">
        <v>0</v>
      </c>
      <c r="T113" s="250">
        <v>6829.85372</v>
      </c>
      <c r="V113" s="250">
        <f t="shared" si="1"/>
        <v>0</v>
      </c>
    </row>
    <row r="114" ht="18.75" customHeight="true" spans="1:22">
      <c r="A114" s="259" t="s">
        <v>1163</v>
      </c>
      <c r="B114" s="354">
        <v>1086855.344505</v>
      </c>
      <c r="C114" s="352" t="s">
        <v>1164</v>
      </c>
      <c r="D114" s="353">
        <v>12599</v>
      </c>
      <c r="L114" s="250" t="s">
        <v>1116</v>
      </c>
      <c r="M114" s="358">
        <v>814</v>
      </c>
      <c r="Q114" s="250" t="s">
        <v>1165</v>
      </c>
      <c r="R114" s="250">
        <v>1086855.344505</v>
      </c>
      <c r="S114" s="250">
        <v>0</v>
      </c>
      <c r="T114" s="250">
        <v>1086855.344505</v>
      </c>
      <c r="V114" s="250">
        <f t="shared" si="1"/>
        <v>0</v>
      </c>
    </row>
    <row r="115" ht="18.75" customHeight="true" spans="1:22">
      <c r="A115" s="259" t="s">
        <v>1166</v>
      </c>
      <c r="B115" s="354">
        <v>342237.183942</v>
      </c>
      <c r="C115" s="352" t="s">
        <v>1167</v>
      </c>
      <c r="D115" s="353">
        <v>37620</v>
      </c>
      <c r="L115" s="250" t="s">
        <v>1119</v>
      </c>
      <c r="M115" s="358">
        <v>58255.2596</v>
      </c>
      <c r="Q115" s="250" t="s">
        <v>1168</v>
      </c>
      <c r="R115" s="250">
        <v>342237.183942</v>
      </c>
      <c r="S115" s="250">
        <v>0</v>
      </c>
      <c r="T115" s="250">
        <v>342237.183942</v>
      </c>
      <c r="V115" s="250">
        <f t="shared" si="1"/>
        <v>0</v>
      </c>
    </row>
    <row r="116" ht="18.75" customHeight="true" spans="1:22">
      <c r="A116" s="259" t="s">
        <v>1169</v>
      </c>
      <c r="B116" s="354">
        <v>354916.787205</v>
      </c>
      <c r="C116" s="352" t="s">
        <v>1170</v>
      </c>
      <c r="D116" s="353">
        <v>10000</v>
      </c>
      <c r="J116" s="349" t="e">
        <f>#REF!</f>
        <v>#REF!</v>
      </c>
      <c r="L116" s="250" t="s">
        <v>1171</v>
      </c>
      <c r="M116" s="359">
        <v>198173.88</v>
      </c>
      <c r="Q116" s="250" t="s">
        <v>1172</v>
      </c>
      <c r="R116" s="250">
        <v>354916.787205</v>
      </c>
      <c r="S116" s="250">
        <v>0</v>
      </c>
      <c r="T116" s="250">
        <v>354916.787205</v>
      </c>
      <c r="V116" s="250">
        <f t="shared" si="1"/>
        <v>0</v>
      </c>
    </row>
    <row r="117" ht="18.75" customHeight="true" spans="1:22">
      <c r="A117" s="259" t="s">
        <v>1173</v>
      </c>
      <c r="B117" s="354">
        <v>302.3751</v>
      </c>
      <c r="C117" s="352" t="s">
        <v>1174</v>
      </c>
      <c r="D117" s="353">
        <v>27620</v>
      </c>
      <c r="L117" s="250" t="s">
        <v>1123</v>
      </c>
      <c r="M117" s="358">
        <v>4937524.349235</v>
      </c>
      <c r="Q117" s="250" t="s">
        <v>1175</v>
      </c>
      <c r="R117" s="250">
        <v>302.3751</v>
      </c>
      <c r="S117" s="250">
        <v>0</v>
      </c>
      <c r="T117" s="250">
        <v>302.3751</v>
      </c>
      <c r="V117" s="250">
        <f t="shared" si="1"/>
        <v>0</v>
      </c>
    </row>
    <row r="118" ht="18.75" customHeight="true" spans="1:22">
      <c r="A118" s="259" t="s">
        <v>1176</v>
      </c>
      <c r="B118" s="354">
        <v>102750.069341</v>
      </c>
      <c r="C118" s="352" t="s">
        <v>1177</v>
      </c>
      <c r="D118" s="353">
        <v>140155</v>
      </c>
      <c r="L118" s="250" t="s">
        <v>1128</v>
      </c>
      <c r="M118" s="358">
        <v>61457.5106</v>
      </c>
      <c r="Q118" s="250" t="s">
        <v>1178</v>
      </c>
      <c r="R118" s="250">
        <v>102750.069341</v>
      </c>
      <c r="S118" s="250">
        <v>0</v>
      </c>
      <c r="T118" s="250">
        <v>102750.069341</v>
      </c>
      <c r="V118" s="250">
        <f t="shared" si="1"/>
        <v>0</v>
      </c>
    </row>
    <row r="119" ht="18.75" customHeight="true" spans="1:22">
      <c r="A119" s="259" t="s">
        <v>1179</v>
      </c>
      <c r="B119" s="354">
        <v>44694.910504</v>
      </c>
      <c r="C119" s="352" t="s">
        <v>1180</v>
      </c>
      <c r="D119" s="353">
        <v>12</v>
      </c>
      <c r="L119" s="250" t="s">
        <v>1181</v>
      </c>
      <c r="M119" s="358">
        <v>13993.6676</v>
      </c>
      <c r="Q119" s="250" t="s">
        <v>1182</v>
      </c>
      <c r="R119" s="250">
        <v>44694.910504</v>
      </c>
      <c r="S119" s="250">
        <v>0</v>
      </c>
      <c r="T119" s="250">
        <v>44694.910504</v>
      </c>
      <c r="V119" s="250">
        <f t="shared" si="1"/>
        <v>0</v>
      </c>
    </row>
    <row r="120" ht="18.75" customHeight="true" spans="1:22">
      <c r="A120" s="259" t="s">
        <v>1183</v>
      </c>
      <c r="B120" s="354">
        <v>200048.832002</v>
      </c>
      <c r="C120" s="352" t="s">
        <v>1184</v>
      </c>
      <c r="D120" s="353">
        <v>52695</v>
      </c>
      <c r="L120" s="250" t="s">
        <v>1185</v>
      </c>
      <c r="M120" s="358">
        <v>552.3</v>
      </c>
      <c r="Q120" s="250" t="s">
        <v>1186</v>
      </c>
      <c r="R120" s="250">
        <v>200048.832002</v>
      </c>
      <c r="S120" s="250">
        <v>0</v>
      </c>
      <c r="T120" s="250">
        <v>200048.832002</v>
      </c>
      <c r="V120" s="250">
        <f t="shared" si="1"/>
        <v>0</v>
      </c>
    </row>
    <row r="121" ht="18.75" customHeight="true" spans="1:22">
      <c r="A121" s="259" t="s">
        <v>1187</v>
      </c>
      <c r="B121" s="354">
        <v>41905.186411</v>
      </c>
      <c r="C121" s="352" t="s">
        <v>1188</v>
      </c>
      <c r="D121" s="353">
        <v>72332</v>
      </c>
      <c r="L121" s="250" t="s">
        <v>1131</v>
      </c>
      <c r="M121" s="358">
        <v>2122.3175</v>
      </c>
      <c r="Q121" s="250" t="s">
        <v>1189</v>
      </c>
      <c r="R121" s="250">
        <v>41905.186411</v>
      </c>
      <c r="S121" s="250">
        <v>0</v>
      </c>
      <c r="T121" s="250">
        <v>41905.186411</v>
      </c>
      <c r="V121" s="250">
        <f t="shared" si="1"/>
        <v>0</v>
      </c>
    </row>
    <row r="122" ht="18.75" customHeight="true" spans="1:22">
      <c r="A122" s="259" t="s">
        <v>1190</v>
      </c>
      <c r="B122" s="354">
        <v>4478</v>
      </c>
      <c r="C122" s="352" t="s">
        <v>1191</v>
      </c>
      <c r="D122" s="353">
        <v>15116</v>
      </c>
      <c r="L122" s="250" t="s">
        <v>1137</v>
      </c>
      <c r="M122" s="358">
        <v>6952.5059</v>
      </c>
      <c r="Q122" s="250" t="s">
        <v>1192</v>
      </c>
      <c r="R122" s="250">
        <v>4478</v>
      </c>
      <c r="S122" s="250">
        <v>0</v>
      </c>
      <c r="T122" s="250">
        <v>4478</v>
      </c>
      <c r="V122" s="250">
        <f t="shared" si="1"/>
        <v>0</v>
      </c>
    </row>
    <row r="123" ht="18.75" customHeight="true" spans="1:22">
      <c r="A123" s="266" t="s">
        <v>1193</v>
      </c>
      <c r="B123" s="354">
        <v>2506</v>
      </c>
      <c r="C123" s="352" t="s">
        <v>1194</v>
      </c>
      <c r="D123" s="353">
        <v>112253</v>
      </c>
      <c r="L123" s="250" t="s">
        <v>1141</v>
      </c>
      <c r="M123" s="358">
        <v>856.47</v>
      </c>
      <c r="Q123" s="250" t="s">
        <v>1195</v>
      </c>
      <c r="R123" s="250">
        <v>2506</v>
      </c>
      <c r="S123" s="250">
        <v>0</v>
      </c>
      <c r="T123" s="250">
        <v>2506</v>
      </c>
      <c r="V123" s="250">
        <f t="shared" si="1"/>
        <v>0</v>
      </c>
    </row>
    <row r="124" ht="18.75" customHeight="true" spans="1:22">
      <c r="A124" s="266" t="s">
        <v>1196</v>
      </c>
      <c r="B124" s="354">
        <v>1972</v>
      </c>
      <c r="C124" s="352" t="s">
        <v>1197</v>
      </c>
      <c r="D124" s="353">
        <v>1821</v>
      </c>
      <c r="L124" s="250" t="s">
        <v>1198</v>
      </c>
      <c r="M124" s="358">
        <v>302.4399</v>
      </c>
      <c r="Q124" s="250" t="s">
        <v>1199</v>
      </c>
      <c r="R124" s="250">
        <v>1972</v>
      </c>
      <c r="S124" s="250">
        <v>0</v>
      </c>
      <c r="T124" s="250">
        <v>1972</v>
      </c>
      <c r="V124" s="250">
        <f t="shared" si="1"/>
        <v>0</v>
      </c>
    </row>
    <row r="125" ht="18.75" customHeight="true" spans="1:22">
      <c r="A125" s="259" t="s">
        <v>1200</v>
      </c>
      <c r="B125" s="354">
        <v>22081.1894</v>
      </c>
      <c r="C125" s="352" t="s">
        <v>1201</v>
      </c>
      <c r="D125" s="353">
        <v>634</v>
      </c>
      <c r="L125" s="250" t="s">
        <v>1145</v>
      </c>
      <c r="M125" s="358">
        <v>36677.8097</v>
      </c>
      <c r="Q125" s="250" t="s">
        <v>1202</v>
      </c>
      <c r="R125" s="250">
        <v>1011.1894</v>
      </c>
      <c r="S125" s="250">
        <v>21070</v>
      </c>
      <c r="T125" s="250">
        <v>22081.1894</v>
      </c>
      <c r="V125" s="250">
        <f t="shared" si="1"/>
        <v>0</v>
      </c>
    </row>
    <row r="126" ht="18.75" customHeight="true" spans="1:22">
      <c r="A126" s="259" t="s">
        <v>1203</v>
      </c>
      <c r="B126" s="354">
        <v>21070</v>
      </c>
      <c r="C126" s="352" t="s">
        <v>1204</v>
      </c>
      <c r="D126" s="353">
        <v>6813</v>
      </c>
      <c r="L126" s="250" t="s">
        <v>1149</v>
      </c>
      <c r="M126" s="358">
        <v>12722.8716</v>
      </c>
      <c r="Q126" s="250" t="s">
        <v>1205</v>
      </c>
      <c r="R126" s="250">
        <v>0</v>
      </c>
      <c r="S126" s="250">
        <v>21070</v>
      </c>
      <c r="T126" s="250">
        <v>21070</v>
      </c>
      <c r="V126" s="250">
        <f t="shared" si="1"/>
        <v>0</v>
      </c>
    </row>
    <row r="127" ht="18.75" customHeight="true" spans="1:22">
      <c r="A127" s="259" t="s">
        <v>1206</v>
      </c>
      <c r="B127" s="354">
        <v>1.1894</v>
      </c>
      <c r="C127" s="352" t="s">
        <v>1207</v>
      </c>
      <c r="D127" s="353">
        <v>102985</v>
      </c>
      <c r="L127" s="250" t="s">
        <v>1208</v>
      </c>
      <c r="M127" s="358">
        <v>6624.3186</v>
      </c>
      <c r="Q127" s="250" t="s">
        <v>1209</v>
      </c>
      <c r="R127" s="250">
        <v>1.1894</v>
      </c>
      <c r="S127" s="250">
        <v>0</v>
      </c>
      <c r="T127" s="250">
        <v>1.1894</v>
      </c>
      <c r="V127" s="250">
        <f t="shared" si="1"/>
        <v>0</v>
      </c>
    </row>
    <row r="128" ht="18.75" customHeight="true" spans="1:22">
      <c r="A128" s="259" t="s">
        <v>1210</v>
      </c>
      <c r="B128" s="354">
        <v>1010</v>
      </c>
      <c r="C128" s="352" t="s">
        <v>1211</v>
      </c>
      <c r="D128" s="353">
        <v>11242</v>
      </c>
      <c r="L128" s="250" t="s">
        <v>1212</v>
      </c>
      <c r="M128" s="358">
        <v>75</v>
      </c>
      <c r="Q128" s="250" t="s">
        <v>1213</v>
      </c>
      <c r="R128" s="250">
        <v>1010</v>
      </c>
      <c r="S128" s="250">
        <v>0</v>
      </c>
      <c r="T128" s="250">
        <v>1010</v>
      </c>
      <c r="V128" s="250">
        <f t="shared" si="1"/>
        <v>0</v>
      </c>
    </row>
    <row r="129" ht="18.75" customHeight="true" spans="1:22">
      <c r="A129" s="259" t="s">
        <v>1214</v>
      </c>
      <c r="B129" s="354">
        <v>2098.06</v>
      </c>
      <c r="C129" s="352" t="s">
        <v>1215</v>
      </c>
      <c r="D129" s="353">
        <v>11092</v>
      </c>
      <c r="L129" s="250" t="s">
        <v>1216</v>
      </c>
      <c r="M129" s="358">
        <v>220</v>
      </c>
      <c r="Q129" s="250" t="s">
        <v>1217</v>
      </c>
      <c r="R129" s="250">
        <v>2098.06</v>
      </c>
      <c r="S129" s="250">
        <v>0</v>
      </c>
      <c r="T129" s="250">
        <v>2098.06</v>
      </c>
      <c r="V129" s="250">
        <f t="shared" si="1"/>
        <v>0</v>
      </c>
    </row>
    <row r="130" ht="18.75" customHeight="true" spans="1:22">
      <c r="A130" s="259" t="s">
        <v>1218</v>
      </c>
      <c r="B130" s="354">
        <v>929</v>
      </c>
      <c r="C130" s="352" t="s">
        <v>1219</v>
      </c>
      <c r="D130" s="353">
        <v>150</v>
      </c>
      <c r="L130" s="250" t="s">
        <v>1153</v>
      </c>
      <c r="M130" s="358">
        <v>1154</v>
      </c>
      <c r="Q130" s="250" t="s">
        <v>1220</v>
      </c>
      <c r="R130" s="250">
        <v>929</v>
      </c>
      <c r="S130" s="250">
        <v>0</v>
      </c>
      <c r="T130" s="250">
        <v>929</v>
      </c>
      <c r="V130" s="250">
        <f t="shared" si="1"/>
        <v>0</v>
      </c>
    </row>
    <row r="131" ht="18.75" customHeight="true" spans="1:22">
      <c r="A131" s="259" t="s">
        <v>1221</v>
      </c>
      <c r="B131" s="354">
        <v>1169.06</v>
      </c>
      <c r="C131" s="352" t="s">
        <v>1222</v>
      </c>
      <c r="D131" s="353">
        <v>31726</v>
      </c>
      <c r="L131" s="250" t="s">
        <v>1156</v>
      </c>
      <c r="M131" s="358">
        <v>72</v>
      </c>
      <c r="Q131" s="250" t="s">
        <v>1223</v>
      </c>
      <c r="R131" s="250">
        <v>1169.06</v>
      </c>
      <c r="S131" s="250">
        <v>0</v>
      </c>
      <c r="T131" s="250">
        <v>1169.06</v>
      </c>
      <c r="V131" s="250">
        <f t="shared" si="1"/>
        <v>0</v>
      </c>
    </row>
    <row r="132" ht="18.75" customHeight="true" spans="1:22">
      <c r="A132" s="259" t="s">
        <v>1224</v>
      </c>
      <c r="B132" s="354">
        <v>100019.21</v>
      </c>
      <c r="C132" s="352" t="s">
        <v>1225</v>
      </c>
      <c r="D132" s="353">
        <v>485</v>
      </c>
      <c r="L132" s="250" t="s">
        <v>1162</v>
      </c>
      <c r="M132" s="358">
        <v>4577.553</v>
      </c>
      <c r="Q132" s="250" t="s">
        <v>1226</v>
      </c>
      <c r="R132" s="250">
        <v>100019.21</v>
      </c>
      <c r="S132" s="250">
        <v>0</v>
      </c>
      <c r="T132" s="250">
        <v>100019.21</v>
      </c>
      <c r="V132" s="250">
        <f t="shared" si="1"/>
        <v>0</v>
      </c>
    </row>
    <row r="133" ht="18.75" customHeight="true" spans="1:22">
      <c r="A133" s="259" t="s">
        <v>1227</v>
      </c>
      <c r="B133" s="354">
        <v>455.7</v>
      </c>
      <c r="C133" s="352" t="s">
        <v>1228</v>
      </c>
      <c r="D133" s="353">
        <v>21882</v>
      </c>
      <c r="L133" s="250" t="s">
        <v>1165</v>
      </c>
      <c r="M133" s="358">
        <v>1080828.685934</v>
      </c>
      <c r="Q133" s="250" t="s">
        <v>1229</v>
      </c>
      <c r="R133" s="250">
        <v>455.7</v>
      </c>
      <c r="S133" s="250">
        <v>0</v>
      </c>
      <c r="T133" s="250">
        <v>455.7</v>
      </c>
      <c r="V133" s="250">
        <f t="shared" si="1"/>
        <v>0</v>
      </c>
    </row>
    <row r="134" ht="18.75" customHeight="true" spans="1:22">
      <c r="A134" s="259" t="s">
        <v>1230</v>
      </c>
      <c r="B134" s="354">
        <v>98119</v>
      </c>
      <c r="C134" s="352" t="s">
        <v>1231</v>
      </c>
      <c r="D134" s="353">
        <v>9359</v>
      </c>
      <c r="L134" s="250" t="s">
        <v>1168</v>
      </c>
      <c r="M134" s="358">
        <v>173638.4273</v>
      </c>
      <c r="Q134" s="250" t="s">
        <v>1232</v>
      </c>
      <c r="R134" s="250">
        <v>98119</v>
      </c>
      <c r="S134" s="250">
        <v>0</v>
      </c>
      <c r="T134" s="250">
        <v>98119</v>
      </c>
      <c r="V134" s="250">
        <f t="shared" ref="V134:V156" si="2">B134-T134</f>
        <v>0</v>
      </c>
    </row>
    <row r="135" ht="18.75" customHeight="true" spans="1:22">
      <c r="A135" s="259" t="s">
        <v>1233</v>
      </c>
      <c r="B135" s="354">
        <v>1444.51</v>
      </c>
      <c r="C135" s="352" t="s">
        <v>1234</v>
      </c>
      <c r="D135" s="353">
        <v>50585</v>
      </c>
      <c r="L135" s="250" t="s">
        <v>1172</v>
      </c>
      <c r="M135" s="358">
        <v>369740.562688</v>
      </c>
      <c r="Q135" s="250" t="s">
        <v>1235</v>
      </c>
      <c r="R135" s="250">
        <v>1444.51</v>
      </c>
      <c r="S135" s="250">
        <v>0</v>
      </c>
      <c r="T135" s="250">
        <v>1444.51</v>
      </c>
      <c r="V135" s="250">
        <f t="shared" si="2"/>
        <v>0</v>
      </c>
    </row>
    <row r="136" ht="18.75" customHeight="true" spans="1:22">
      <c r="A136" s="259" t="s">
        <v>1236</v>
      </c>
      <c r="B136" s="354">
        <v>3030.433868</v>
      </c>
      <c r="C136" s="352" t="s">
        <v>1237</v>
      </c>
      <c r="D136" s="353">
        <v>9910</v>
      </c>
      <c r="L136" s="250" t="s">
        <v>1175</v>
      </c>
      <c r="M136" s="358">
        <v>447.100012</v>
      </c>
      <c r="Q136" s="250" t="s">
        <v>1238</v>
      </c>
      <c r="R136" s="250">
        <v>3030.433868</v>
      </c>
      <c r="S136" s="250">
        <v>0</v>
      </c>
      <c r="T136" s="250">
        <v>3030.433868</v>
      </c>
      <c r="V136" s="250">
        <f t="shared" si="2"/>
        <v>0</v>
      </c>
    </row>
    <row r="137" ht="18.75" customHeight="true" spans="1:22">
      <c r="A137" s="259" t="s">
        <v>1239</v>
      </c>
      <c r="B137" s="354">
        <v>1434.433868</v>
      </c>
      <c r="C137" s="352" t="s">
        <v>1240</v>
      </c>
      <c r="D137" s="353">
        <v>32105</v>
      </c>
      <c r="L137" s="250" t="s">
        <v>1178</v>
      </c>
      <c r="M137" s="358">
        <v>110774.896759</v>
      </c>
      <c r="Q137" s="250" t="s">
        <v>1241</v>
      </c>
      <c r="R137" s="250">
        <v>1434.433868</v>
      </c>
      <c r="S137" s="250">
        <v>0</v>
      </c>
      <c r="T137" s="250">
        <v>1434.433868</v>
      </c>
      <c r="V137" s="250">
        <f t="shared" si="2"/>
        <v>0</v>
      </c>
    </row>
    <row r="138" ht="18.75" customHeight="true" spans="1:22">
      <c r="A138" s="259" t="s">
        <v>1242</v>
      </c>
      <c r="B138" s="354">
        <v>1596</v>
      </c>
      <c r="C138" s="352" t="s">
        <v>1243</v>
      </c>
      <c r="D138" s="353">
        <v>7745</v>
      </c>
      <c r="L138" s="250" t="s">
        <v>1182</v>
      </c>
      <c r="M138" s="358">
        <v>49930.229484</v>
      </c>
      <c r="Q138" s="250" t="s">
        <v>1244</v>
      </c>
      <c r="R138" s="250">
        <v>1596</v>
      </c>
      <c r="S138" s="250">
        <v>0</v>
      </c>
      <c r="T138" s="250">
        <v>1596</v>
      </c>
      <c r="V138" s="250">
        <f t="shared" si="2"/>
        <v>0</v>
      </c>
    </row>
    <row r="139" ht="18.75" customHeight="true" spans="1:22">
      <c r="A139" s="259" t="s">
        <v>1245</v>
      </c>
      <c r="B139" s="354">
        <v>19864.549268</v>
      </c>
      <c r="C139" s="352" t="s">
        <v>1246</v>
      </c>
      <c r="D139" s="353">
        <v>825</v>
      </c>
      <c r="L139" s="250" t="s">
        <v>1186</v>
      </c>
      <c r="M139" s="358">
        <v>350048.7888</v>
      </c>
      <c r="Q139" s="250" t="s">
        <v>1247</v>
      </c>
      <c r="R139" s="250">
        <v>19114.549268</v>
      </c>
      <c r="S139" s="250">
        <v>750</v>
      </c>
      <c r="T139" s="250">
        <v>19864.549268</v>
      </c>
      <c r="V139" s="250">
        <f t="shared" si="2"/>
        <v>0</v>
      </c>
    </row>
    <row r="140" ht="18.75" customHeight="true" spans="1:22">
      <c r="A140" s="262" t="s">
        <v>1248</v>
      </c>
      <c r="B140" s="355">
        <v>1218.415952</v>
      </c>
      <c r="C140" s="352" t="s">
        <v>1249</v>
      </c>
      <c r="D140" s="353">
        <v>19850</v>
      </c>
      <c r="L140" s="250" t="s">
        <v>1250</v>
      </c>
      <c r="M140" s="358">
        <v>91.515072</v>
      </c>
      <c r="Q140" s="250" t="s">
        <v>1251</v>
      </c>
      <c r="R140" s="250">
        <v>1218.415952</v>
      </c>
      <c r="S140" s="250">
        <v>0</v>
      </c>
      <c r="T140" s="250">
        <v>1218.415952</v>
      </c>
      <c r="V140" s="250">
        <f t="shared" si="2"/>
        <v>0</v>
      </c>
    </row>
    <row r="141" ht="18.75" customHeight="true" spans="1:22">
      <c r="A141" s="259" t="s">
        <v>1252</v>
      </c>
      <c r="B141" s="354">
        <v>754.464722</v>
      </c>
      <c r="C141" s="352" t="s">
        <v>1253</v>
      </c>
      <c r="D141" s="353">
        <v>19850</v>
      </c>
      <c r="L141" s="250" t="s">
        <v>1189</v>
      </c>
      <c r="M141" s="358">
        <v>26157.165819</v>
      </c>
      <c r="Q141" s="250" t="s">
        <v>1254</v>
      </c>
      <c r="R141" s="250">
        <v>754.464722</v>
      </c>
      <c r="S141" s="250">
        <v>0</v>
      </c>
      <c r="T141" s="250">
        <v>754.464722</v>
      </c>
      <c r="V141" s="250">
        <f t="shared" si="2"/>
        <v>0</v>
      </c>
    </row>
    <row r="142" ht="18.75" customHeight="true" spans="1:22">
      <c r="A142" s="259" t="s">
        <v>1255</v>
      </c>
      <c r="B142" s="354">
        <v>15776.73</v>
      </c>
      <c r="C142" s="352" t="s">
        <v>1256</v>
      </c>
      <c r="D142" s="353">
        <v>2027855</v>
      </c>
      <c r="L142" s="250" t="s">
        <v>1192</v>
      </c>
      <c r="M142" s="358">
        <v>4478</v>
      </c>
      <c r="Q142" s="250" t="s">
        <v>1257</v>
      </c>
      <c r="R142" s="250">
        <v>15026.73</v>
      </c>
      <c r="S142" s="250">
        <v>750</v>
      </c>
      <c r="T142" s="250">
        <v>15776.73</v>
      </c>
      <c r="V142" s="250">
        <f t="shared" si="2"/>
        <v>0</v>
      </c>
    </row>
    <row r="143" ht="18.75" customHeight="true" spans="1:22">
      <c r="A143" s="259" t="s">
        <v>1258</v>
      </c>
      <c r="B143" s="354">
        <v>2676.516455</v>
      </c>
      <c r="C143" s="352" t="s">
        <v>1259</v>
      </c>
      <c r="D143" s="353">
        <v>304578</v>
      </c>
      <c r="L143" s="250" t="s">
        <v>1195</v>
      </c>
      <c r="M143" s="358">
        <v>2506</v>
      </c>
      <c r="Q143" s="250" t="s">
        <v>1260</v>
      </c>
      <c r="R143" s="250">
        <v>2676.516455</v>
      </c>
      <c r="S143" s="250">
        <v>0</v>
      </c>
      <c r="T143" s="250">
        <v>2676.516455</v>
      </c>
      <c r="V143" s="250">
        <f t="shared" si="2"/>
        <v>0</v>
      </c>
    </row>
    <row r="144" ht="18.75" customHeight="true" spans="1:22">
      <c r="A144" s="259" t="s">
        <v>1261</v>
      </c>
      <c r="B144" s="354">
        <v>798.678228</v>
      </c>
      <c r="C144" s="352" t="s">
        <v>1262</v>
      </c>
      <c r="D144" s="353">
        <v>8333</v>
      </c>
      <c r="L144" s="250" t="s">
        <v>1199</v>
      </c>
      <c r="M144" s="358">
        <v>1972</v>
      </c>
      <c r="Q144" s="250" t="s">
        <v>1263</v>
      </c>
      <c r="R144" s="250">
        <v>798.678228</v>
      </c>
      <c r="S144" s="250">
        <v>0</v>
      </c>
      <c r="T144" s="250">
        <v>798.678228</v>
      </c>
      <c r="V144" s="250">
        <f t="shared" si="2"/>
        <v>0</v>
      </c>
    </row>
    <row r="145" ht="18.75" customHeight="true" spans="1:22">
      <c r="A145" s="259" t="s">
        <v>1264</v>
      </c>
      <c r="B145" s="354">
        <v>9278.409599</v>
      </c>
      <c r="C145" s="352" t="s">
        <v>1265</v>
      </c>
      <c r="D145" s="353">
        <v>8333</v>
      </c>
      <c r="L145" s="250" t="s">
        <v>1202</v>
      </c>
      <c r="M145" s="358">
        <v>30235</v>
      </c>
      <c r="Q145" s="250" t="s">
        <v>1266</v>
      </c>
      <c r="R145" s="250">
        <v>9278.409599</v>
      </c>
      <c r="S145" s="250">
        <v>0</v>
      </c>
      <c r="T145" s="250">
        <v>9278.409599</v>
      </c>
      <c r="V145" s="250">
        <f t="shared" si="2"/>
        <v>0</v>
      </c>
    </row>
    <row r="146" ht="18.75" customHeight="true" spans="1:22">
      <c r="A146" s="259" t="s">
        <v>1267</v>
      </c>
      <c r="B146" s="354">
        <v>9278.409599</v>
      </c>
      <c r="C146" s="352" t="s">
        <v>1268</v>
      </c>
      <c r="D146" s="353">
        <v>2002</v>
      </c>
      <c r="L146" s="250" t="s">
        <v>1205</v>
      </c>
      <c r="M146" s="358">
        <v>30235</v>
      </c>
      <c r="Q146" s="250" t="s">
        <v>1269</v>
      </c>
      <c r="R146" s="250">
        <v>9278.409599</v>
      </c>
      <c r="S146" s="250">
        <v>0</v>
      </c>
      <c r="T146" s="250">
        <v>9278.409599</v>
      </c>
      <c r="V146" s="250">
        <f t="shared" si="2"/>
        <v>0</v>
      </c>
    </row>
    <row r="147" ht="18.75" customHeight="true" spans="1:22">
      <c r="A147" s="259" t="s">
        <v>1270</v>
      </c>
      <c r="B147" s="354">
        <v>6345</v>
      </c>
      <c r="C147" s="352" t="s">
        <v>1271</v>
      </c>
      <c r="D147" s="353">
        <v>2002</v>
      </c>
      <c r="L147" s="250" t="s">
        <v>1217</v>
      </c>
      <c r="M147" s="358">
        <v>6002.53</v>
      </c>
      <c r="Q147" s="250" t="s">
        <v>1272</v>
      </c>
      <c r="R147" s="250">
        <v>6345</v>
      </c>
      <c r="S147" s="250">
        <v>0</v>
      </c>
      <c r="T147" s="250">
        <v>6345</v>
      </c>
      <c r="V147" s="250">
        <f t="shared" si="2"/>
        <v>0</v>
      </c>
    </row>
    <row r="148" ht="18.75" customHeight="true" spans="1:22">
      <c r="A148" s="259" t="s">
        <v>1273</v>
      </c>
      <c r="B148" s="354">
        <v>6345</v>
      </c>
      <c r="C148" s="352" t="s">
        <v>1274</v>
      </c>
      <c r="D148" s="353">
        <v>88014</v>
      </c>
      <c r="L148" s="250" t="s">
        <v>1223</v>
      </c>
      <c r="M148" s="358">
        <v>6002.53</v>
      </c>
      <c r="Q148" s="250" t="s">
        <v>1275</v>
      </c>
      <c r="R148" s="250">
        <v>6345</v>
      </c>
      <c r="S148" s="250">
        <v>0</v>
      </c>
      <c r="T148" s="250">
        <v>6345</v>
      </c>
      <c r="V148" s="250">
        <f t="shared" si="2"/>
        <v>0</v>
      </c>
    </row>
    <row r="149" ht="18.75" customHeight="true" spans="1:22">
      <c r="A149" s="259" t="s">
        <v>1276</v>
      </c>
      <c r="B149" s="354">
        <v>41195.001931</v>
      </c>
      <c r="C149" s="352" t="s">
        <v>1277</v>
      </c>
      <c r="D149" s="353">
        <v>28579</v>
      </c>
      <c r="L149" s="250" t="s">
        <v>1226</v>
      </c>
      <c r="M149" s="358">
        <v>109146</v>
      </c>
      <c r="Q149" s="250" t="s">
        <v>1278</v>
      </c>
      <c r="R149" s="250">
        <v>41195.001931</v>
      </c>
      <c r="S149" s="250">
        <v>0</v>
      </c>
      <c r="T149" s="250">
        <v>41195.001931</v>
      </c>
      <c r="V149" s="250">
        <f t="shared" si="2"/>
        <v>0</v>
      </c>
    </row>
    <row r="150" ht="18.75" customHeight="true" spans="1:22">
      <c r="A150" s="259" t="s">
        <v>1279</v>
      </c>
      <c r="B150" s="354">
        <v>1612.82</v>
      </c>
      <c r="C150" s="352" t="s">
        <v>1280</v>
      </c>
      <c r="D150" s="353">
        <v>5000</v>
      </c>
      <c r="L150" s="250" t="s">
        <v>1281</v>
      </c>
      <c r="M150" s="358">
        <v>17</v>
      </c>
      <c r="Q150" s="250" t="s">
        <v>1282</v>
      </c>
      <c r="R150" s="250">
        <v>1612.82</v>
      </c>
      <c r="S150" s="250">
        <v>0</v>
      </c>
      <c r="T150" s="250">
        <v>1612.82</v>
      </c>
      <c r="V150" s="250">
        <f t="shared" si="2"/>
        <v>0</v>
      </c>
    </row>
    <row r="151" ht="18.75" customHeight="true" spans="1:22">
      <c r="A151" s="259" t="s">
        <v>1283</v>
      </c>
      <c r="B151" s="354">
        <v>22457.16</v>
      </c>
      <c r="C151" s="352" t="s">
        <v>1284</v>
      </c>
      <c r="D151" s="353">
        <v>54435</v>
      </c>
      <c r="L151" s="250" t="s">
        <v>1229</v>
      </c>
      <c r="M151" s="358">
        <v>1200</v>
      </c>
      <c r="Q151" s="250" t="s">
        <v>1285</v>
      </c>
      <c r="R151" s="250">
        <v>22457.16</v>
      </c>
      <c r="S151" s="250">
        <v>0</v>
      </c>
      <c r="T151" s="250">
        <v>22457.16</v>
      </c>
      <c r="V151" s="250">
        <f t="shared" si="2"/>
        <v>0</v>
      </c>
    </row>
    <row r="152" ht="18.75" customHeight="true" spans="1:22">
      <c r="A152" s="259" t="s">
        <v>1286</v>
      </c>
      <c r="B152" s="354">
        <v>106491.765985</v>
      </c>
      <c r="C152" s="352" t="s">
        <v>1287</v>
      </c>
      <c r="D152" s="353">
        <v>70939</v>
      </c>
      <c r="L152" s="250" t="s">
        <v>1232</v>
      </c>
      <c r="M152" s="358">
        <v>106504</v>
      </c>
      <c r="Q152" s="250" t="s">
        <v>1288</v>
      </c>
      <c r="R152" s="250">
        <v>72291.765985</v>
      </c>
      <c r="S152" s="250">
        <v>34200</v>
      </c>
      <c r="T152" s="250">
        <v>106491.765985</v>
      </c>
      <c r="V152" s="250">
        <f t="shared" si="2"/>
        <v>0</v>
      </c>
    </row>
    <row r="153" ht="18.75" customHeight="true" spans="1:22">
      <c r="A153" s="259" t="s">
        <v>1289</v>
      </c>
      <c r="B153" s="354">
        <v>106491.765985</v>
      </c>
      <c r="C153" s="352" t="s">
        <v>1290</v>
      </c>
      <c r="D153" s="353">
        <v>70939</v>
      </c>
      <c r="L153" s="250" t="s">
        <v>1235</v>
      </c>
      <c r="M153" s="358">
        <v>1425</v>
      </c>
      <c r="Q153" s="250" t="s">
        <v>1291</v>
      </c>
      <c r="R153" s="250">
        <v>72291.765985</v>
      </c>
      <c r="S153" s="250">
        <v>34200</v>
      </c>
      <c r="T153" s="250">
        <v>106491.765985</v>
      </c>
      <c r="V153" s="250">
        <f t="shared" si="2"/>
        <v>0</v>
      </c>
    </row>
    <row r="154" ht="18.75" customHeight="true" spans="1:22">
      <c r="A154" s="259" t="s">
        <v>1292</v>
      </c>
      <c r="B154" s="354">
        <v>3359331.2</v>
      </c>
      <c r="C154" s="352" t="s">
        <v>1293</v>
      </c>
      <c r="D154" s="353">
        <v>68000</v>
      </c>
      <c r="J154" s="349" t="e">
        <f>#REF!</f>
        <v>#REF!</v>
      </c>
      <c r="L154" s="250" t="s">
        <v>1238</v>
      </c>
      <c r="M154" s="358">
        <v>5431.7875</v>
      </c>
      <c r="Q154" s="250" t="s">
        <v>1294</v>
      </c>
      <c r="S154" s="250">
        <v>3359331.2</v>
      </c>
      <c r="T154" s="226">
        <v>3359331.2</v>
      </c>
      <c r="V154" s="250">
        <f t="shared" si="2"/>
        <v>0</v>
      </c>
    </row>
    <row r="155" ht="18.75" customHeight="true" spans="1:22">
      <c r="A155" s="257" t="s">
        <v>1295</v>
      </c>
      <c r="B155" s="351">
        <v>5446822.611395</v>
      </c>
      <c r="C155" s="352" t="s">
        <v>1296</v>
      </c>
      <c r="D155" s="353">
        <v>68000</v>
      </c>
      <c r="L155" s="250" t="s">
        <v>1297</v>
      </c>
      <c r="M155" s="358">
        <v>144</v>
      </c>
      <c r="Q155" s="250" t="s">
        <v>1295</v>
      </c>
      <c r="R155" s="250">
        <v>462203.091395</v>
      </c>
      <c r="S155" s="250">
        <v>678585.15</v>
      </c>
      <c r="T155" s="226">
        <v>1140788.241395</v>
      </c>
      <c r="V155" s="250">
        <f t="shared" si="2"/>
        <v>4306034.37</v>
      </c>
    </row>
    <row r="156" ht="18.75" customHeight="true" spans="1:22">
      <c r="A156" s="259" t="s">
        <v>1298</v>
      </c>
      <c r="B156" s="354">
        <v>33704.256285</v>
      </c>
      <c r="C156" s="352" t="s">
        <v>1299</v>
      </c>
      <c r="D156" s="353">
        <v>63779</v>
      </c>
      <c r="L156" s="250" t="s">
        <v>1241</v>
      </c>
      <c r="M156" s="358">
        <v>1431.7875</v>
      </c>
      <c r="Q156" s="250" t="s">
        <v>1300</v>
      </c>
      <c r="R156" s="250">
        <v>33704.256285</v>
      </c>
      <c r="S156" s="250">
        <v>0</v>
      </c>
      <c r="T156" s="250">
        <v>33704.256285</v>
      </c>
      <c r="V156" s="250">
        <f t="shared" si="2"/>
        <v>0</v>
      </c>
    </row>
    <row r="157" ht="18.75" customHeight="true" spans="1:22">
      <c r="A157" s="259" t="s">
        <v>1301</v>
      </c>
      <c r="B157" s="354">
        <v>463515.47706</v>
      </c>
      <c r="C157" s="352" t="s">
        <v>1302</v>
      </c>
      <c r="D157" s="353">
        <v>14300</v>
      </c>
      <c r="L157" s="250" t="s">
        <v>1244</v>
      </c>
      <c r="M157" s="358">
        <v>3856</v>
      </c>
      <c r="Q157" s="250" t="s">
        <v>1303</v>
      </c>
      <c r="R157" s="250">
        <v>76507.47706</v>
      </c>
      <c r="S157" s="250">
        <v>387008</v>
      </c>
      <c r="T157" s="250">
        <v>463515.47706</v>
      </c>
      <c r="V157" s="250">
        <f t="shared" ref="V157:V195" si="3">B157-T157</f>
        <v>0</v>
      </c>
    </row>
    <row r="158" ht="18.75" customHeight="true" spans="1:22">
      <c r="A158" s="259" t="s">
        <v>1304</v>
      </c>
      <c r="B158" s="354">
        <v>351300.66136</v>
      </c>
      <c r="C158" s="352" t="s">
        <v>1305</v>
      </c>
      <c r="D158" s="353">
        <v>47932</v>
      </c>
      <c r="L158" s="250" t="s">
        <v>1247</v>
      </c>
      <c r="M158" s="358">
        <v>26856.6887</v>
      </c>
      <c r="Q158" s="250" t="s">
        <v>1306</v>
      </c>
      <c r="R158" s="250">
        <v>53300.66136</v>
      </c>
      <c r="S158" s="250">
        <v>298000</v>
      </c>
      <c r="T158" s="250">
        <v>351300.66136</v>
      </c>
      <c r="V158" s="250">
        <f t="shared" si="3"/>
        <v>0</v>
      </c>
    </row>
    <row r="159" ht="18.75" customHeight="true" spans="1:22">
      <c r="A159" s="259" t="s">
        <v>1307</v>
      </c>
      <c r="B159" s="354">
        <v>80735.42</v>
      </c>
      <c r="C159" s="352" t="s">
        <v>1308</v>
      </c>
      <c r="D159" s="353">
        <v>1547</v>
      </c>
      <c r="L159" s="250" t="s">
        <v>1309</v>
      </c>
      <c r="M159" s="358">
        <v>2132.4801</v>
      </c>
      <c r="Q159" s="250" t="s">
        <v>1310</v>
      </c>
      <c r="R159" s="250">
        <v>5735.42</v>
      </c>
      <c r="S159" s="250">
        <v>75000</v>
      </c>
      <c r="T159" s="250">
        <v>80735.42</v>
      </c>
      <c r="V159" s="250">
        <f t="shared" si="3"/>
        <v>0</v>
      </c>
    </row>
    <row r="160" ht="18.75" customHeight="true" spans="1:22">
      <c r="A160" s="259" t="s">
        <v>1311</v>
      </c>
      <c r="B160" s="354">
        <v>14008</v>
      </c>
      <c r="C160" s="352" t="s">
        <v>1312</v>
      </c>
      <c r="D160" s="353">
        <v>511</v>
      </c>
      <c r="L160" s="250" t="s">
        <v>1251</v>
      </c>
      <c r="M160" s="358">
        <v>1143.9697</v>
      </c>
      <c r="Q160" s="250" t="s">
        <v>1313</v>
      </c>
      <c r="R160" s="250">
        <v>0</v>
      </c>
      <c r="S160" s="250">
        <v>14008</v>
      </c>
      <c r="T160" s="250">
        <v>14008</v>
      </c>
      <c r="V160" s="250">
        <f t="shared" si="3"/>
        <v>0</v>
      </c>
    </row>
    <row r="161" ht="18.75" customHeight="true" spans="1:22">
      <c r="A161" s="259" t="s">
        <v>1314</v>
      </c>
      <c r="B161" s="354">
        <v>36.0715</v>
      </c>
      <c r="C161" s="352" t="s">
        <v>1315</v>
      </c>
      <c r="D161" s="353">
        <v>211</v>
      </c>
      <c r="L161" s="250" t="s">
        <v>1316</v>
      </c>
      <c r="M161" s="358">
        <v>881.1089</v>
      </c>
      <c r="Q161" s="250" t="s">
        <v>1317</v>
      </c>
      <c r="R161" s="250">
        <v>36.0715</v>
      </c>
      <c r="S161" s="250">
        <v>0</v>
      </c>
      <c r="T161" s="250">
        <v>36.0715</v>
      </c>
      <c r="V161" s="250">
        <f t="shared" si="3"/>
        <v>0</v>
      </c>
    </row>
    <row r="162" ht="18.75" customHeight="true" spans="1:22">
      <c r="A162" s="259" t="s">
        <v>1318</v>
      </c>
      <c r="B162" s="354">
        <v>1649.739</v>
      </c>
      <c r="C162" s="352" t="s">
        <v>1319</v>
      </c>
      <c r="D162" s="353">
        <v>300</v>
      </c>
      <c r="L162" s="250" t="s">
        <v>1257</v>
      </c>
      <c r="M162" s="358">
        <v>22699.13</v>
      </c>
      <c r="Q162" s="250" t="s">
        <v>1320</v>
      </c>
      <c r="R162" s="250">
        <v>1649.739</v>
      </c>
      <c r="S162" s="250">
        <v>0</v>
      </c>
      <c r="T162" s="250">
        <v>1649.739</v>
      </c>
      <c r="V162" s="250">
        <f t="shared" si="3"/>
        <v>0</v>
      </c>
    </row>
    <row r="163" ht="18.75" customHeight="true" spans="1:22">
      <c r="A163" s="259" t="s">
        <v>1321</v>
      </c>
      <c r="B163" s="354">
        <v>57.5097</v>
      </c>
      <c r="C163" s="352" t="s">
        <v>1322</v>
      </c>
      <c r="D163" s="353">
        <v>3000</v>
      </c>
      <c r="L163" s="250" t="s">
        <v>1260</v>
      </c>
      <c r="M163" s="358">
        <v>2864.6006</v>
      </c>
      <c r="Q163" s="250" t="s">
        <v>1323</v>
      </c>
      <c r="R163" s="250">
        <v>57.5097</v>
      </c>
      <c r="S163" s="250">
        <v>0</v>
      </c>
      <c r="T163" s="250">
        <v>57.5097</v>
      </c>
      <c r="V163" s="250">
        <f t="shared" si="3"/>
        <v>0</v>
      </c>
    </row>
    <row r="164" ht="18.75" customHeight="true" spans="1:22">
      <c r="A164" s="259" t="s">
        <v>1324</v>
      </c>
      <c r="B164" s="354">
        <v>667.1755</v>
      </c>
      <c r="C164" s="352" t="s">
        <v>1325</v>
      </c>
      <c r="D164" s="353">
        <v>2715547</v>
      </c>
      <c r="E164" s="353">
        <v>2695547</v>
      </c>
      <c r="J164" s="349" t="e">
        <f>#REF!</f>
        <v>#REF!</v>
      </c>
      <c r="L164" s="250" t="s">
        <v>1326</v>
      </c>
      <c r="M164" s="358">
        <v>1851.799</v>
      </c>
      <c r="Q164" s="250" t="s">
        <v>1327</v>
      </c>
      <c r="R164" s="250">
        <v>667.1755</v>
      </c>
      <c r="S164" s="250">
        <v>0</v>
      </c>
      <c r="T164" s="250">
        <v>667.1755</v>
      </c>
      <c r="V164" s="250">
        <f t="shared" si="3"/>
        <v>0</v>
      </c>
    </row>
    <row r="165" ht="18.75" customHeight="true" spans="1:22">
      <c r="A165" s="259" t="s">
        <v>1328</v>
      </c>
      <c r="B165" s="354">
        <v>1716.9</v>
      </c>
      <c r="C165" s="352" t="s">
        <v>1329</v>
      </c>
      <c r="D165" s="353">
        <v>927415</v>
      </c>
      <c r="E165" s="353">
        <v>907415</v>
      </c>
      <c r="L165" s="250" t="s">
        <v>1263</v>
      </c>
      <c r="M165" s="358">
        <v>1012.8016</v>
      </c>
      <c r="Q165" s="250" t="s">
        <v>1330</v>
      </c>
      <c r="R165" s="250">
        <v>1716.9</v>
      </c>
      <c r="S165" s="250">
        <v>0</v>
      </c>
      <c r="T165" s="250">
        <v>1716.9</v>
      </c>
      <c r="V165" s="250">
        <f t="shared" si="3"/>
        <v>0</v>
      </c>
    </row>
    <row r="166" ht="18.75" customHeight="true" spans="1:22">
      <c r="A166" s="259" t="s">
        <v>1331</v>
      </c>
      <c r="B166" s="354">
        <v>13344</v>
      </c>
      <c r="C166" s="352" t="s">
        <v>1332</v>
      </c>
      <c r="D166" s="353">
        <v>5850</v>
      </c>
      <c r="L166" s="250" t="s">
        <v>1266</v>
      </c>
      <c r="M166" s="358">
        <v>11732.3294</v>
      </c>
      <c r="Q166" s="250" t="s">
        <v>1333</v>
      </c>
      <c r="R166" s="250">
        <v>13344</v>
      </c>
      <c r="S166" s="250">
        <v>0</v>
      </c>
      <c r="T166" s="250">
        <v>13344</v>
      </c>
      <c r="V166" s="250">
        <f t="shared" si="3"/>
        <v>0</v>
      </c>
    </row>
    <row r="167" ht="18.75" customHeight="true" spans="1:22">
      <c r="A167" s="259" t="s">
        <v>1334</v>
      </c>
      <c r="B167" s="354">
        <v>52275.15</v>
      </c>
      <c r="C167" s="352" t="s">
        <v>1335</v>
      </c>
      <c r="D167" s="353">
        <v>450</v>
      </c>
      <c r="L167" s="250" t="s">
        <v>1269</v>
      </c>
      <c r="M167" s="358">
        <v>11732.3294</v>
      </c>
      <c r="Q167" s="250" t="s">
        <v>1336</v>
      </c>
      <c r="R167" s="250">
        <v>13606.23</v>
      </c>
      <c r="S167" s="250">
        <v>38668.92</v>
      </c>
      <c r="T167" s="250">
        <v>52275.15</v>
      </c>
      <c r="V167" s="250">
        <f t="shared" si="3"/>
        <v>0</v>
      </c>
    </row>
    <row r="168" ht="18.75" customHeight="true" spans="1:22">
      <c r="A168" s="259" t="s">
        <v>1337</v>
      </c>
      <c r="B168" s="354">
        <v>7500</v>
      </c>
      <c r="C168" s="352" t="s">
        <v>1338</v>
      </c>
      <c r="D168" s="353">
        <v>8233</v>
      </c>
      <c r="L168" s="250" t="s">
        <v>1272</v>
      </c>
      <c r="M168" s="358">
        <v>6838.2131</v>
      </c>
      <c r="Q168" s="250" t="s">
        <v>1339</v>
      </c>
      <c r="R168" s="250">
        <v>0</v>
      </c>
      <c r="S168" s="250">
        <v>7500</v>
      </c>
      <c r="T168" s="250">
        <v>7500</v>
      </c>
      <c r="V168" s="250">
        <f t="shared" si="3"/>
        <v>0</v>
      </c>
    </row>
    <row r="169" ht="18.75" customHeight="true" spans="1:22">
      <c r="A169" s="259" t="s">
        <v>1340</v>
      </c>
      <c r="B169" s="354">
        <v>44775.15</v>
      </c>
      <c r="C169" s="352" t="s">
        <v>1341</v>
      </c>
      <c r="D169" s="353">
        <v>46663</v>
      </c>
      <c r="L169" s="250" t="s">
        <v>1275</v>
      </c>
      <c r="M169" s="358">
        <v>6345</v>
      </c>
      <c r="Q169" s="250" t="s">
        <v>1342</v>
      </c>
      <c r="R169" s="250">
        <v>13606.23</v>
      </c>
      <c r="S169" s="250">
        <v>31168.92</v>
      </c>
      <c r="T169" s="250">
        <v>44775.15</v>
      </c>
      <c r="V169" s="250">
        <f t="shared" si="3"/>
        <v>0</v>
      </c>
    </row>
    <row r="170" ht="18.75" customHeight="true" spans="1:22">
      <c r="A170" s="259" t="s">
        <v>1343</v>
      </c>
      <c r="B170" s="354">
        <v>219560.865065</v>
      </c>
      <c r="C170" s="352" t="s">
        <v>1344</v>
      </c>
      <c r="D170" s="353">
        <v>1200</v>
      </c>
      <c r="L170" s="250" t="s">
        <v>1345</v>
      </c>
      <c r="M170" s="358">
        <v>493.2131</v>
      </c>
      <c r="Q170" s="250" t="s">
        <v>1346</v>
      </c>
      <c r="R170" s="250">
        <v>120577.135065</v>
      </c>
      <c r="S170" s="250">
        <v>98983.73</v>
      </c>
      <c r="T170" s="250">
        <v>219560.865065</v>
      </c>
      <c r="V170" s="250">
        <f t="shared" si="3"/>
        <v>0</v>
      </c>
    </row>
    <row r="171" ht="18.75" customHeight="true" spans="1:22">
      <c r="A171" s="259" t="s">
        <v>1347</v>
      </c>
      <c r="B171" s="354">
        <v>74986.092912</v>
      </c>
      <c r="C171" s="352" t="s">
        <v>1348</v>
      </c>
      <c r="D171" s="353">
        <v>25840</v>
      </c>
      <c r="L171" s="250" t="s">
        <v>1278</v>
      </c>
      <c r="M171" s="358">
        <v>24058.8962</v>
      </c>
      <c r="Q171" s="250" t="s">
        <v>1349</v>
      </c>
      <c r="R171" s="250">
        <v>57989.092912</v>
      </c>
      <c r="S171" s="250">
        <v>16997</v>
      </c>
      <c r="T171" s="250">
        <v>74986.092912</v>
      </c>
      <c r="V171" s="250">
        <f t="shared" si="3"/>
        <v>0</v>
      </c>
    </row>
    <row r="172" ht="18.75" customHeight="true" spans="1:22">
      <c r="A172" s="259" t="s">
        <v>1350</v>
      </c>
      <c r="B172" s="354">
        <v>2492.802964</v>
      </c>
      <c r="C172" s="352"/>
      <c r="D172" s="353"/>
      <c r="L172" s="250" t="s">
        <v>1351</v>
      </c>
      <c r="M172" s="358">
        <v>3413.0828</v>
      </c>
      <c r="Q172" s="250" t="s">
        <v>1352</v>
      </c>
      <c r="R172" s="250">
        <v>2492.802964</v>
      </c>
      <c r="S172" s="250">
        <v>0</v>
      </c>
      <c r="T172" s="250">
        <v>2492.802964</v>
      </c>
      <c r="V172" s="250">
        <f t="shared" si="3"/>
        <v>0</v>
      </c>
    </row>
    <row r="173" ht="18.75" customHeight="true" spans="1:22">
      <c r="A173" s="259" t="s">
        <v>1353</v>
      </c>
      <c r="B173" s="354">
        <v>10514.87</v>
      </c>
      <c r="C173" s="352" t="s">
        <v>1354</v>
      </c>
      <c r="D173" s="353">
        <v>3500</v>
      </c>
      <c r="L173" s="250" t="s">
        <v>1355</v>
      </c>
      <c r="M173" s="358">
        <v>2200</v>
      </c>
      <c r="Q173" s="250" t="s">
        <v>1356</v>
      </c>
      <c r="R173" s="250">
        <v>2824.87</v>
      </c>
      <c r="S173" s="250">
        <v>7690</v>
      </c>
      <c r="T173" s="250">
        <v>10514.87</v>
      </c>
      <c r="V173" s="250">
        <f t="shared" si="3"/>
        <v>0</v>
      </c>
    </row>
    <row r="174" ht="18.75" customHeight="true" spans="1:22">
      <c r="A174" s="262" t="s">
        <v>1357</v>
      </c>
      <c r="B174" s="355">
        <v>1211.083315</v>
      </c>
      <c r="C174" s="352"/>
      <c r="D174" s="353"/>
      <c r="L174" s="250" t="s">
        <v>1282</v>
      </c>
      <c r="M174" s="358">
        <v>1591.58</v>
      </c>
      <c r="Q174" s="250" t="s">
        <v>1358</v>
      </c>
      <c r="R174" s="250">
        <v>1211.083315</v>
      </c>
      <c r="S174" s="250">
        <v>0</v>
      </c>
      <c r="T174" s="250">
        <v>1211.083315</v>
      </c>
      <c r="V174" s="250">
        <f t="shared" si="3"/>
        <v>0</v>
      </c>
    </row>
    <row r="175" ht="18.75" customHeight="true" spans="1:22">
      <c r="A175" s="259" t="s">
        <v>1359</v>
      </c>
      <c r="B175" s="354">
        <v>15846</v>
      </c>
      <c r="C175" s="352" t="s">
        <v>1360</v>
      </c>
      <c r="D175" s="353">
        <v>3100</v>
      </c>
      <c r="L175" s="250" t="s">
        <v>1361</v>
      </c>
      <c r="M175" s="358">
        <v>105</v>
      </c>
      <c r="Q175" s="250" t="s">
        <v>1362</v>
      </c>
      <c r="R175" s="250">
        <v>0</v>
      </c>
      <c r="S175" s="250">
        <v>15846</v>
      </c>
      <c r="T175" s="250">
        <v>15846</v>
      </c>
      <c r="V175" s="250">
        <f t="shared" si="3"/>
        <v>0</v>
      </c>
    </row>
    <row r="176" ht="18.75" customHeight="true" spans="1:22">
      <c r="A176" s="259" t="s">
        <v>1363</v>
      </c>
      <c r="B176" s="354">
        <v>6886.29</v>
      </c>
      <c r="C176" s="352"/>
      <c r="D176" s="353"/>
      <c r="L176" s="250" t="s">
        <v>1364</v>
      </c>
      <c r="M176" s="358">
        <v>12904.2334</v>
      </c>
      <c r="Q176" s="250" t="s">
        <v>1365</v>
      </c>
      <c r="R176" s="250">
        <v>6886.29</v>
      </c>
      <c r="S176" s="250">
        <v>0</v>
      </c>
      <c r="T176" s="250">
        <v>6886.29</v>
      </c>
      <c r="V176" s="250">
        <f t="shared" si="3"/>
        <v>0</v>
      </c>
    </row>
    <row r="177" ht="18.75" customHeight="true" spans="1:22">
      <c r="A177" s="259" t="s">
        <v>1366</v>
      </c>
      <c r="B177" s="354">
        <v>82885</v>
      </c>
      <c r="C177" s="352" t="s">
        <v>1367</v>
      </c>
      <c r="D177" s="353">
        <v>1100</v>
      </c>
      <c r="L177" s="250" t="s">
        <v>1285</v>
      </c>
      <c r="M177" s="358">
        <v>3845</v>
      </c>
      <c r="Q177" s="250" t="s">
        <v>1368</v>
      </c>
      <c r="R177" s="250">
        <v>37555.27</v>
      </c>
      <c r="S177" s="250">
        <v>45329.73</v>
      </c>
      <c r="T177" s="250">
        <v>82885</v>
      </c>
      <c r="V177" s="250">
        <f t="shared" si="3"/>
        <v>0</v>
      </c>
    </row>
    <row r="178" ht="18.75" customHeight="true" spans="1:22">
      <c r="A178" s="259" t="s">
        <v>1369</v>
      </c>
      <c r="B178" s="354">
        <v>24738.725874</v>
      </c>
      <c r="C178" s="352" t="s">
        <v>1370</v>
      </c>
      <c r="D178" s="353">
        <v>24300</v>
      </c>
      <c r="L178" s="250" t="s">
        <v>1288</v>
      </c>
      <c r="M178" s="358">
        <v>56194.815601</v>
      </c>
      <c r="Q178" s="250" t="s">
        <v>1371</v>
      </c>
      <c r="R178" s="250">
        <v>11617.725874</v>
      </c>
      <c r="S178" s="250">
        <v>13121</v>
      </c>
      <c r="T178" s="250">
        <v>24738.725874</v>
      </c>
      <c r="V178" s="250">
        <f t="shared" si="3"/>
        <v>0</v>
      </c>
    </row>
    <row r="179" ht="18.75" customHeight="true" spans="1:22">
      <c r="A179" s="259" t="s">
        <v>1372</v>
      </c>
      <c r="B179" s="354">
        <v>30845.5</v>
      </c>
      <c r="C179" s="352" t="s">
        <v>1373</v>
      </c>
      <c r="D179" s="353">
        <v>110783</v>
      </c>
      <c r="E179" s="353" t="s">
        <v>1374</v>
      </c>
      <c r="L179" s="250" t="s">
        <v>1291</v>
      </c>
      <c r="M179" s="358">
        <v>56194.815601</v>
      </c>
      <c r="Q179" s="250" t="s">
        <v>1375</v>
      </c>
      <c r="R179" s="250">
        <v>27386</v>
      </c>
      <c r="S179" s="250">
        <v>3459.5</v>
      </c>
      <c r="T179" s="250">
        <v>30845.5</v>
      </c>
      <c r="V179" s="250">
        <f t="shared" si="3"/>
        <v>0</v>
      </c>
    </row>
    <row r="180" ht="18.75" customHeight="true" spans="1:22">
      <c r="A180" s="259" t="s">
        <v>1376</v>
      </c>
      <c r="B180" s="354">
        <v>30845.5</v>
      </c>
      <c r="C180" s="352" t="s">
        <v>1377</v>
      </c>
      <c r="D180" s="353">
        <v>25839</v>
      </c>
      <c r="L180" s="250" t="s">
        <v>1378</v>
      </c>
      <c r="M180" s="359">
        <v>3498676.42</v>
      </c>
      <c r="Q180" s="250" t="s">
        <v>1379</v>
      </c>
      <c r="R180" s="250">
        <v>27386</v>
      </c>
      <c r="S180" s="250">
        <v>3459.5</v>
      </c>
      <c r="T180" s="226">
        <v>30845.5</v>
      </c>
      <c r="V180" s="250">
        <f t="shared" si="3"/>
        <v>0</v>
      </c>
    </row>
    <row r="181" ht="18.75" customHeight="true" spans="1:22">
      <c r="A181" s="259" t="s">
        <v>1380</v>
      </c>
      <c r="B181" s="354">
        <v>1930.135726</v>
      </c>
      <c r="C181" s="352" t="s">
        <v>1381</v>
      </c>
      <c r="D181" s="353">
        <v>26410</v>
      </c>
      <c r="L181" s="250" t="s">
        <v>1295</v>
      </c>
      <c r="M181" s="358">
        <v>5769583.934572</v>
      </c>
      <c r="Q181" s="250" t="s">
        <v>1382</v>
      </c>
      <c r="R181" s="250">
        <v>1930.135726</v>
      </c>
      <c r="S181" s="250">
        <v>0</v>
      </c>
      <c r="T181" s="226">
        <v>1930.135726</v>
      </c>
      <c r="V181" s="250">
        <f t="shared" si="3"/>
        <v>0</v>
      </c>
    </row>
    <row r="182" ht="18.75" customHeight="true" spans="1:22">
      <c r="A182" s="259" t="s">
        <v>1383</v>
      </c>
      <c r="B182" s="354">
        <v>1226.816919</v>
      </c>
      <c r="C182" s="352" t="s">
        <v>1384</v>
      </c>
      <c r="D182" s="353">
        <v>177</v>
      </c>
      <c r="L182" s="250" t="s">
        <v>1300</v>
      </c>
      <c r="M182" s="358">
        <v>242460.399818</v>
      </c>
      <c r="Q182" s="250" t="s">
        <v>1385</v>
      </c>
      <c r="R182" s="250">
        <v>1226.816919</v>
      </c>
      <c r="S182" s="250">
        <v>0</v>
      </c>
      <c r="T182" s="226">
        <v>1226.816919</v>
      </c>
      <c r="V182" s="250">
        <f t="shared" si="3"/>
        <v>0</v>
      </c>
    </row>
    <row r="183" ht="18.75" customHeight="true" spans="1:22">
      <c r="A183" s="259" t="s">
        <v>1386</v>
      </c>
      <c r="B183" s="354">
        <v>703.318807</v>
      </c>
      <c r="C183" s="352" t="s">
        <v>1387</v>
      </c>
      <c r="D183" s="353">
        <v>239911</v>
      </c>
      <c r="L183" s="250" t="s">
        <v>1388</v>
      </c>
      <c r="M183" s="358">
        <v>12839.585818</v>
      </c>
      <c r="Q183" s="250" t="s">
        <v>1389</v>
      </c>
      <c r="R183" s="250">
        <v>703.318807</v>
      </c>
      <c r="S183" s="250">
        <v>0</v>
      </c>
      <c r="T183" s="226">
        <v>703.318807</v>
      </c>
      <c r="V183" s="250">
        <f t="shared" si="3"/>
        <v>0</v>
      </c>
    </row>
    <row r="184" ht="18.75" customHeight="true" spans="1:22">
      <c r="A184" s="259" t="s">
        <v>1390</v>
      </c>
      <c r="B184" s="354">
        <v>2602.04</v>
      </c>
      <c r="C184" s="352" t="s">
        <v>1391</v>
      </c>
      <c r="D184" s="353">
        <v>292877</v>
      </c>
      <c r="L184" s="250" t="s">
        <v>1392</v>
      </c>
      <c r="M184" s="358">
        <v>229620.814</v>
      </c>
      <c r="Q184" s="250" t="s">
        <v>1393</v>
      </c>
      <c r="R184" s="250">
        <v>2602.04</v>
      </c>
      <c r="S184" s="250">
        <v>0</v>
      </c>
      <c r="T184" s="226">
        <v>2602.04</v>
      </c>
      <c r="V184" s="250">
        <f t="shared" si="3"/>
        <v>0</v>
      </c>
    </row>
    <row r="185" ht="18.75" customHeight="true" spans="1:22">
      <c r="A185" s="259" t="s">
        <v>1394</v>
      </c>
      <c r="B185" s="354">
        <v>634</v>
      </c>
      <c r="C185" s="352" t="s">
        <v>1395</v>
      </c>
      <c r="D185" s="353">
        <v>19271</v>
      </c>
      <c r="L185" s="250" t="s">
        <v>1303</v>
      </c>
      <c r="M185" s="358">
        <v>53391.340754</v>
      </c>
      <c r="Q185" s="250" t="s">
        <v>1396</v>
      </c>
      <c r="R185" s="250">
        <v>634</v>
      </c>
      <c r="S185" s="250">
        <v>0</v>
      </c>
      <c r="T185" s="226">
        <v>634</v>
      </c>
      <c r="V185" s="250">
        <f t="shared" si="3"/>
        <v>0</v>
      </c>
    </row>
    <row r="186" ht="18.75" customHeight="true" spans="1:22">
      <c r="A186" s="259" t="s">
        <v>1397</v>
      </c>
      <c r="B186" s="354">
        <v>1968.04</v>
      </c>
      <c r="C186" s="352" t="s">
        <v>1398</v>
      </c>
      <c r="D186" s="353">
        <v>91911</v>
      </c>
      <c r="L186" s="250" t="s">
        <v>1306</v>
      </c>
      <c r="M186" s="358">
        <v>22239.731652</v>
      </c>
      <c r="Q186" s="250" t="s">
        <v>1399</v>
      </c>
      <c r="R186" s="250">
        <v>1968.04</v>
      </c>
      <c r="S186" s="250">
        <v>0</v>
      </c>
      <c r="T186" s="226">
        <v>1968.04</v>
      </c>
      <c r="U186" s="292"/>
      <c r="V186" s="250">
        <f t="shared" si="3"/>
        <v>0</v>
      </c>
    </row>
    <row r="187" ht="18.75" customHeight="true" spans="1:22">
      <c r="A187" s="259" t="s">
        <v>1400</v>
      </c>
      <c r="B187" s="354">
        <v>159450</v>
      </c>
      <c r="C187" s="352" t="s">
        <v>1401</v>
      </c>
      <c r="D187" s="353">
        <v>236021</v>
      </c>
      <c r="L187" s="250" t="s">
        <v>1402</v>
      </c>
      <c r="M187" s="358">
        <v>5983.11</v>
      </c>
      <c r="Q187" s="250" t="s">
        <v>1403</v>
      </c>
      <c r="R187" s="250">
        <v>159450</v>
      </c>
      <c r="S187" s="250">
        <v>0</v>
      </c>
      <c r="T187" s="226">
        <v>159450</v>
      </c>
      <c r="U187" s="292"/>
      <c r="V187" s="250">
        <f t="shared" si="3"/>
        <v>0</v>
      </c>
    </row>
    <row r="188" ht="18.75" customHeight="true" spans="1:256">
      <c r="A188" s="259" t="s">
        <v>1404</v>
      </c>
      <c r="B188" s="354">
        <v>350</v>
      </c>
      <c r="C188" s="352" t="s">
        <v>1405</v>
      </c>
      <c r="D188" s="353">
        <v>4641</v>
      </c>
      <c r="F188" s="349"/>
      <c r="H188" s="292"/>
      <c r="I188" s="292"/>
      <c r="J188" s="292"/>
      <c r="K188" s="292"/>
      <c r="L188" s="292" t="s">
        <v>1313</v>
      </c>
      <c r="M188" s="358">
        <v>14248</v>
      </c>
      <c r="N188" s="292"/>
      <c r="O188" s="292"/>
      <c r="P188" s="292"/>
      <c r="Q188" s="250" t="s">
        <v>1406</v>
      </c>
      <c r="R188" s="250">
        <v>350</v>
      </c>
      <c r="S188" s="250">
        <v>0</v>
      </c>
      <c r="T188" s="226">
        <v>350</v>
      </c>
      <c r="V188" s="250">
        <f t="shared" si="3"/>
        <v>0</v>
      </c>
      <c r="W188" s="292"/>
      <c r="X188" s="292"/>
      <c r="Y188" s="292"/>
      <c r="Z188" s="292"/>
      <c r="AA188" s="292"/>
      <c r="AB188" s="292"/>
      <c r="AC188" s="292"/>
      <c r="AD188" s="292"/>
      <c r="AE188" s="292"/>
      <c r="AF188" s="292"/>
      <c r="AG188" s="292"/>
      <c r="AH188" s="292"/>
      <c r="AI188" s="292"/>
      <c r="AJ188" s="292"/>
      <c r="AK188" s="292"/>
      <c r="AL188" s="292"/>
      <c r="AM188" s="292"/>
      <c r="AN188" s="292"/>
      <c r="AO188" s="292"/>
      <c r="AP188" s="292"/>
      <c r="AQ188" s="292"/>
      <c r="AR188" s="292"/>
      <c r="AS188" s="292"/>
      <c r="AT188" s="292"/>
      <c r="AU188" s="292"/>
      <c r="AV188" s="292"/>
      <c r="AW188" s="292"/>
      <c r="AX188" s="292"/>
      <c r="AY188" s="292"/>
      <c r="AZ188" s="292"/>
      <c r="BA188" s="292"/>
      <c r="BB188" s="292"/>
      <c r="BC188" s="292"/>
      <c r="BD188" s="292"/>
      <c r="BE188" s="292"/>
      <c r="BF188" s="292"/>
      <c r="BG188" s="292"/>
      <c r="BH188" s="292"/>
      <c r="BI188" s="292"/>
      <c r="BJ188" s="292"/>
      <c r="BK188" s="292"/>
      <c r="BL188" s="292"/>
      <c r="BM188" s="292"/>
      <c r="BN188" s="292"/>
      <c r="BO188" s="292"/>
      <c r="BP188" s="292"/>
      <c r="BQ188" s="292"/>
      <c r="BR188" s="292"/>
      <c r="BS188" s="292"/>
      <c r="BT188" s="292"/>
      <c r="BU188" s="292"/>
      <c r="BV188" s="292"/>
      <c r="BW188" s="292"/>
      <c r="BX188" s="292"/>
      <c r="BY188" s="292"/>
      <c r="BZ188" s="292"/>
      <c r="CA188" s="292"/>
      <c r="CB188" s="292"/>
      <c r="CC188" s="292"/>
      <c r="CD188" s="292"/>
      <c r="CE188" s="292"/>
      <c r="CF188" s="292"/>
      <c r="CG188" s="292"/>
      <c r="CH188" s="292"/>
      <c r="CI188" s="292"/>
      <c r="CJ188" s="292"/>
      <c r="CK188" s="292"/>
      <c r="CL188" s="292"/>
      <c r="CM188" s="292"/>
      <c r="CN188" s="292"/>
      <c r="CO188" s="292"/>
      <c r="CP188" s="292"/>
      <c r="CQ188" s="292"/>
      <c r="CR188" s="292"/>
      <c r="CS188" s="292"/>
      <c r="CT188" s="292"/>
      <c r="CU188" s="292"/>
      <c r="CV188" s="292"/>
      <c r="CW188" s="292"/>
      <c r="CX188" s="292"/>
      <c r="CY188" s="292"/>
      <c r="CZ188" s="292"/>
      <c r="DA188" s="292"/>
      <c r="DB188" s="292"/>
      <c r="DC188" s="292"/>
      <c r="DD188" s="292"/>
      <c r="DE188" s="292"/>
      <c r="DF188" s="292"/>
      <c r="DG188" s="292"/>
      <c r="DH188" s="292"/>
      <c r="DI188" s="292"/>
      <c r="DJ188" s="292"/>
      <c r="DK188" s="292"/>
      <c r="DL188" s="292"/>
      <c r="DM188" s="292"/>
      <c r="DN188" s="292"/>
      <c r="DO188" s="292"/>
      <c r="DP188" s="292"/>
      <c r="DQ188" s="292"/>
      <c r="DR188" s="292"/>
      <c r="DS188" s="292"/>
      <c r="DT188" s="292"/>
      <c r="DU188" s="292"/>
      <c r="DV188" s="292"/>
      <c r="DW188" s="292"/>
      <c r="DX188" s="292"/>
      <c r="DY188" s="292"/>
      <c r="DZ188" s="292"/>
      <c r="EA188" s="292"/>
      <c r="EB188" s="292"/>
      <c r="EC188" s="292"/>
      <c r="ED188" s="292"/>
      <c r="EE188" s="292"/>
      <c r="EF188" s="292"/>
      <c r="EG188" s="292"/>
      <c r="EH188" s="292"/>
      <c r="EI188" s="292"/>
      <c r="EJ188" s="292"/>
      <c r="EK188" s="292"/>
      <c r="EL188" s="292"/>
      <c r="EM188" s="292"/>
      <c r="EN188" s="292"/>
      <c r="EO188" s="292"/>
      <c r="EP188" s="292"/>
      <c r="EQ188" s="292"/>
      <c r="ER188" s="292"/>
      <c r="ES188" s="292"/>
      <c r="ET188" s="292"/>
      <c r="EU188" s="292"/>
      <c r="EV188" s="292"/>
      <c r="EW188" s="292"/>
      <c r="EX188" s="292"/>
      <c r="EY188" s="292"/>
      <c r="EZ188" s="292"/>
      <c r="FA188" s="292"/>
      <c r="FB188" s="292"/>
      <c r="FC188" s="292"/>
      <c r="FD188" s="292"/>
      <c r="FE188" s="292"/>
      <c r="FF188" s="292"/>
      <c r="FG188" s="292"/>
      <c r="FH188" s="292"/>
      <c r="FI188" s="292"/>
      <c r="FJ188" s="292"/>
      <c r="FK188" s="292"/>
      <c r="FL188" s="292"/>
      <c r="FM188" s="292"/>
      <c r="FN188" s="292"/>
      <c r="FO188" s="292"/>
      <c r="FP188" s="292"/>
      <c r="FQ188" s="292"/>
      <c r="FR188" s="292"/>
      <c r="FS188" s="292"/>
      <c r="FT188" s="292"/>
      <c r="FU188" s="292"/>
      <c r="FV188" s="292"/>
      <c r="FW188" s="292"/>
      <c r="FX188" s="292"/>
      <c r="FY188" s="292"/>
      <c r="FZ188" s="292"/>
      <c r="GA188" s="292"/>
      <c r="GB188" s="292"/>
      <c r="GC188" s="292"/>
      <c r="GD188" s="292"/>
      <c r="GE188" s="292"/>
      <c r="GF188" s="292"/>
      <c r="GG188" s="292"/>
      <c r="GH188" s="292"/>
      <c r="GI188" s="292"/>
      <c r="GJ188" s="292"/>
      <c r="GK188" s="292"/>
      <c r="GL188" s="292"/>
      <c r="GM188" s="292"/>
      <c r="GN188" s="292"/>
      <c r="GO188" s="292"/>
      <c r="GP188" s="292"/>
      <c r="GQ188" s="292"/>
      <c r="GR188" s="292"/>
      <c r="GS188" s="292"/>
      <c r="GT188" s="292"/>
      <c r="GU188" s="292"/>
      <c r="GV188" s="292"/>
      <c r="GW188" s="292"/>
      <c r="GX188" s="292"/>
      <c r="GY188" s="292"/>
      <c r="GZ188" s="292"/>
      <c r="HA188" s="292"/>
      <c r="HB188" s="292"/>
      <c r="HC188" s="292"/>
      <c r="HD188" s="292"/>
      <c r="HE188" s="292"/>
      <c r="HF188" s="292"/>
      <c r="HG188" s="292"/>
      <c r="HH188" s="292"/>
      <c r="HI188" s="292"/>
      <c r="HJ188" s="292"/>
      <c r="HK188" s="292"/>
      <c r="HL188" s="292"/>
      <c r="HM188" s="292"/>
      <c r="HN188" s="292"/>
      <c r="HO188" s="292"/>
      <c r="HP188" s="292"/>
      <c r="HQ188" s="292"/>
      <c r="HR188" s="292"/>
      <c r="HS188" s="292"/>
      <c r="HT188" s="292"/>
      <c r="HU188" s="292"/>
      <c r="HV188" s="292"/>
      <c r="HW188" s="292"/>
      <c r="HX188" s="292"/>
      <c r="HY188" s="292"/>
      <c r="HZ188" s="292"/>
      <c r="IA188" s="292"/>
      <c r="IB188" s="292"/>
      <c r="IC188" s="292"/>
      <c r="ID188" s="292"/>
      <c r="IE188" s="292"/>
      <c r="IF188" s="292"/>
      <c r="IG188" s="292"/>
      <c r="IH188" s="292"/>
      <c r="II188" s="292"/>
      <c r="IJ188" s="292"/>
      <c r="IK188" s="292"/>
      <c r="IL188" s="292"/>
      <c r="IM188" s="292"/>
      <c r="IN188" s="292"/>
      <c r="IO188" s="292"/>
      <c r="IP188" s="292"/>
      <c r="IQ188" s="292"/>
      <c r="IR188" s="292"/>
      <c r="IS188" s="292"/>
      <c r="IT188" s="292"/>
      <c r="IU188" s="292"/>
      <c r="IV188" s="292"/>
    </row>
    <row r="189" ht="18.75" customHeight="true" spans="1:256">
      <c r="A189" s="259" t="s">
        <v>1407</v>
      </c>
      <c r="B189" s="354">
        <v>159100</v>
      </c>
      <c r="C189" s="352" t="s">
        <v>1408</v>
      </c>
      <c r="D189" s="353">
        <v>14419</v>
      </c>
      <c r="F189" s="349"/>
      <c r="H189" s="292"/>
      <c r="I189" s="292"/>
      <c r="J189" s="292"/>
      <c r="K189" s="292"/>
      <c r="L189" s="292" t="s">
        <v>1320</v>
      </c>
      <c r="M189" s="358">
        <v>232.579</v>
      </c>
      <c r="N189" s="292"/>
      <c r="O189" s="292"/>
      <c r="P189" s="292"/>
      <c r="Q189" s="250" t="s">
        <v>1409</v>
      </c>
      <c r="R189" s="250">
        <v>159100</v>
      </c>
      <c r="S189" s="250">
        <v>0</v>
      </c>
      <c r="T189" s="226">
        <v>159100</v>
      </c>
      <c r="V189" s="250">
        <f t="shared" si="3"/>
        <v>0</v>
      </c>
      <c r="W189" s="292"/>
      <c r="X189" s="292"/>
      <c r="Y189" s="292"/>
      <c r="Z189" s="292"/>
      <c r="AA189" s="292"/>
      <c r="AB189" s="292"/>
      <c r="AC189" s="292"/>
      <c r="AD189" s="292"/>
      <c r="AE189" s="292"/>
      <c r="AF189" s="292"/>
      <c r="AG189" s="292"/>
      <c r="AH189" s="292"/>
      <c r="AI189" s="292"/>
      <c r="AJ189" s="292"/>
      <c r="AK189" s="292"/>
      <c r="AL189" s="292"/>
      <c r="AM189" s="292"/>
      <c r="AN189" s="292"/>
      <c r="AO189" s="292"/>
      <c r="AP189" s="292"/>
      <c r="AQ189" s="292"/>
      <c r="AR189" s="292"/>
      <c r="AS189" s="292"/>
      <c r="AT189" s="292"/>
      <c r="AU189" s="292"/>
      <c r="AV189" s="292"/>
      <c r="AW189" s="292"/>
      <c r="AX189" s="292"/>
      <c r="AY189" s="292"/>
      <c r="AZ189" s="292"/>
      <c r="BA189" s="292"/>
      <c r="BB189" s="292"/>
      <c r="BC189" s="292"/>
      <c r="BD189" s="292"/>
      <c r="BE189" s="292"/>
      <c r="BF189" s="292"/>
      <c r="BG189" s="292"/>
      <c r="BH189" s="292"/>
      <c r="BI189" s="292"/>
      <c r="BJ189" s="292"/>
      <c r="BK189" s="292"/>
      <c r="BL189" s="292"/>
      <c r="BM189" s="292"/>
      <c r="BN189" s="292"/>
      <c r="BO189" s="292"/>
      <c r="BP189" s="292"/>
      <c r="BQ189" s="292"/>
      <c r="BR189" s="292"/>
      <c r="BS189" s="292"/>
      <c r="BT189" s="292"/>
      <c r="BU189" s="292"/>
      <c r="BV189" s="292"/>
      <c r="BW189" s="292"/>
      <c r="BX189" s="292"/>
      <c r="BY189" s="292"/>
      <c r="BZ189" s="292"/>
      <c r="CA189" s="292"/>
      <c r="CB189" s="292"/>
      <c r="CC189" s="292"/>
      <c r="CD189" s="292"/>
      <c r="CE189" s="292"/>
      <c r="CF189" s="292"/>
      <c r="CG189" s="292"/>
      <c r="CH189" s="292"/>
      <c r="CI189" s="292"/>
      <c r="CJ189" s="292"/>
      <c r="CK189" s="292"/>
      <c r="CL189" s="292"/>
      <c r="CM189" s="292"/>
      <c r="CN189" s="292"/>
      <c r="CO189" s="292"/>
      <c r="CP189" s="292"/>
      <c r="CQ189" s="292"/>
      <c r="CR189" s="292"/>
      <c r="CS189" s="292"/>
      <c r="CT189" s="292"/>
      <c r="CU189" s="292"/>
      <c r="CV189" s="292"/>
      <c r="CW189" s="292"/>
      <c r="CX189" s="292"/>
      <c r="CY189" s="292"/>
      <c r="CZ189" s="292"/>
      <c r="DA189" s="292"/>
      <c r="DB189" s="292"/>
      <c r="DC189" s="292"/>
      <c r="DD189" s="292"/>
      <c r="DE189" s="292"/>
      <c r="DF189" s="292"/>
      <c r="DG189" s="292"/>
      <c r="DH189" s="292"/>
      <c r="DI189" s="292"/>
      <c r="DJ189" s="292"/>
      <c r="DK189" s="292"/>
      <c r="DL189" s="292"/>
      <c r="DM189" s="292"/>
      <c r="DN189" s="292"/>
      <c r="DO189" s="292"/>
      <c r="DP189" s="292"/>
      <c r="DQ189" s="292"/>
      <c r="DR189" s="292"/>
      <c r="DS189" s="292"/>
      <c r="DT189" s="292"/>
      <c r="DU189" s="292"/>
      <c r="DV189" s="292"/>
      <c r="DW189" s="292"/>
      <c r="DX189" s="292"/>
      <c r="DY189" s="292"/>
      <c r="DZ189" s="292"/>
      <c r="EA189" s="292"/>
      <c r="EB189" s="292"/>
      <c r="EC189" s="292"/>
      <c r="ED189" s="292"/>
      <c r="EE189" s="292"/>
      <c r="EF189" s="292"/>
      <c r="EG189" s="292"/>
      <c r="EH189" s="292"/>
      <c r="EI189" s="292"/>
      <c r="EJ189" s="292"/>
      <c r="EK189" s="292"/>
      <c r="EL189" s="292"/>
      <c r="EM189" s="292"/>
      <c r="EN189" s="292"/>
      <c r="EO189" s="292"/>
      <c r="EP189" s="292"/>
      <c r="EQ189" s="292"/>
      <c r="ER189" s="292"/>
      <c r="ES189" s="292"/>
      <c r="ET189" s="292"/>
      <c r="EU189" s="292"/>
      <c r="EV189" s="292"/>
      <c r="EW189" s="292"/>
      <c r="EX189" s="292"/>
      <c r="EY189" s="292"/>
      <c r="EZ189" s="292"/>
      <c r="FA189" s="292"/>
      <c r="FB189" s="292"/>
      <c r="FC189" s="292"/>
      <c r="FD189" s="292"/>
      <c r="FE189" s="292"/>
      <c r="FF189" s="292"/>
      <c r="FG189" s="292"/>
      <c r="FH189" s="292"/>
      <c r="FI189" s="292"/>
      <c r="FJ189" s="292"/>
      <c r="FK189" s="292"/>
      <c r="FL189" s="292"/>
      <c r="FM189" s="292"/>
      <c r="FN189" s="292"/>
      <c r="FO189" s="292"/>
      <c r="FP189" s="292"/>
      <c r="FQ189" s="292"/>
      <c r="FR189" s="292"/>
      <c r="FS189" s="292"/>
      <c r="FT189" s="292"/>
      <c r="FU189" s="292"/>
      <c r="FV189" s="292"/>
      <c r="FW189" s="292"/>
      <c r="FX189" s="292"/>
      <c r="FY189" s="292"/>
      <c r="FZ189" s="292"/>
      <c r="GA189" s="292"/>
      <c r="GB189" s="292"/>
      <c r="GC189" s="292"/>
      <c r="GD189" s="292"/>
      <c r="GE189" s="292"/>
      <c r="GF189" s="292"/>
      <c r="GG189" s="292"/>
      <c r="GH189" s="292"/>
      <c r="GI189" s="292"/>
      <c r="GJ189" s="292"/>
      <c r="GK189" s="292"/>
      <c r="GL189" s="292"/>
      <c r="GM189" s="292"/>
      <c r="GN189" s="292"/>
      <c r="GO189" s="292"/>
      <c r="GP189" s="292"/>
      <c r="GQ189" s="292"/>
      <c r="GR189" s="292"/>
      <c r="GS189" s="292"/>
      <c r="GT189" s="292"/>
      <c r="GU189" s="292"/>
      <c r="GV189" s="292"/>
      <c r="GW189" s="292"/>
      <c r="GX189" s="292"/>
      <c r="GY189" s="292"/>
      <c r="GZ189" s="292"/>
      <c r="HA189" s="292"/>
      <c r="HB189" s="292"/>
      <c r="HC189" s="292"/>
      <c r="HD189" s="292"/>
      <c r="HE189" s="292"/>
      <c r="HF189" s="292"/>
      <c r="HG189" s="292"/>
      <c r="HH189" s="292"/>
      <c r="HI189" s="292"/>
      <c r="HJ189" s="292"/>
      <c r="HK189" s="292"/>
      <c r="HL189" s="292"/>
      <c r="HM189" s="292"/>
      <c r="HN189" s="292"/>
      <c r="HO189" s="292"/>
      <c r="HP189" s="292"/>
      <c r="HQ189" s="292"/>
      <c r="HR189" s="292"/>
      <c r="HS189" s="292"/>
      <c r="HT189" s="292"/>
      <c r="HU189" s="292"/>
      <c r="HV189" s="292"/>
      <c r="HW189" s="292"/>
      <c r="HX189" s="292"/>
      <c r="HY189" s="292"/>
      <c r="HZ189" s="292"/>
      <c r="IA189" s="292"/>
      <c r="IB189" s="292"/>
      <c r="IC189" s="292"/>
      <c r="ID189" s="292"/>
      <c r="IE189" s="292"/>
      <c r="IF189" s="292"/>
      <c r="IG189" s="292"/>
      <c r="IH189" s="292"/>
      <c r="II189" s="292"/>
      <c r="IJ189" s="292"/>
      <c r="IK189" s="292"/>
      <c r="IL189" s="292"/>
      <c r="IM189" s="292"/>
      <c r="IN189" s="292"/>
      <c r="IO189" s="292"/>
      <c r="IP189" s="292"/>
      <c r="IQ189" s="292"/>
      <c r="IR189" s="292"/>
      <c r="IS189" s="292"/>
      <c r="IT189" s="292"/>
      <c r="IU189" s="292"/>
      <c r="IV189" s="292"/>
    </row>
    <row r="190" ht="18.75" customHeight="true" spans="1:22">
      <c r="A190" s="259" t="s">
        <v>1410</v>
      </c>
      <c r="B190" s="354">
        <v>600</v>
      </c>
      <c r="C190" s="352"/>
      <c r="D190" s="353"/>
      <c r="L190" s="250" t="s">
        <v>1323</v>
      </c>
      <c r="M190" s="358">
        <v>59.234602</v>
      </c>
      <c r="Q190" s="250" t="s">
        <v>1411</v>
      </c>
      <c r="R190" s="250">
        <v>600</v>
      </c>
      <c r="S190" s="250">
        <v>0</v>
      </c>
      <c r="T190" s="226">
        <v>600</v>
      </c>
      <c r="V190" s="250">
        <f t="shared" si="3"/>
        <v>0</v>
      </c>
    </row>
    <row r="191" ht="18.75" customHeight="true" spans="1:22">
      <c r="A191" s="259" t="s">
        <v>1412</v>
      </c>
      <c r="B191" s="354">
        <v>600</v>
      </c>
      <c r="C191" s="352"/>
      <c r="D191" s="353"/>
      <c r="L191" s="250" t="s">
        <v>1327</v>
      </c>
      <c r="M191" s="358">
        <v>2437.1155</v>
      </c>
      <c r="Q191" s="250" t="s">
        <v>1413</v>
      </c>
      <c r="R191" s="250">
        <v>600</v>
      </c>
      <c r="S191" s="250">
        <v>0</v>
      </c>
      <c r="T191" s="226">
        <v>600</v>
      </c>
      <c r="V191" s="250">
        <f t="shared" si="3"/>
        <v>0</v>
      </c>
    </row>
    <row r="192" ht="18.75" customHeight="true" spans="1:22">
      <c r="A192" s="259" t="s">
        <v>1414</v>
      </c>
      <c r="B192" s="354">
        <v>7</v>
      </c>
      <c r="C192" s="352" t="s">
        <v>1415</v>
      </c>
      <c r="D192" s="353">
        <v>129590</v>
      </c>
      <c r="L192" s="250" t="s">
        <v>1330</v>
      </c>
      <c r="M192" s="358">
        <v>938.87</v>
      </c>
      <c r="Q192" s="250" t="s">
        <v>1416</v>
      </c>
      <c r="R192" s="250">
        <v>7</v>
      </c>
      <c r="S192" s="250">
        <v>0</v>
      </c>
      <c r="T192" s="226">
        <v>7</v>
      </c>
      <c r="V192" s="250">
        <f t="shared" si="3"/>
        <v>0</v>
      </c>
    </row>
    <row r="193" ht="18.75" customHeight="true" spans="1:22">
      <c r="A193" s="259" t="s">
        <v>1417</v>
      </c>
      <c r="B193" s="354">
        <v>7</v>
      </c>
      <c r="C193" s="352" t="s">
        <v>1418</v>
      </c>
      <c r="D193" s="353">
        <v>7000</v>
      </c>
      <c r="L193" s="250" t="s">
        <v>1333</v>
      </c>
      <c r="M193" s="358">
        <v>7252.7</v>
      </c>
      <c r="Q193" s="250" t="s">
        <v>1419</v>
      </c>
      <c r="R193" s="250">
        <v>7</v>
      </c>
      <c r="S193" s="250">
        <v>0</v>
      </c>
      <c r="T193" s="226">
        <v>7</v>
      </c>
      <c r="V193" s="250">
        <f t="shared" si="3"/>
        <v>0</v>
      </c>
    </row>
    <row r="194" ht="18.75" customHeight="true" spans="1:22">
      <c r="A194" s="259" t="s">
        <v>1420</v>
      </c>
      <c r="B194" s="354">
        <v>17485.567069</v>
      </c>
      <c r="C194" s="352" t="s">
        <v>1421</v>
      </c>
      <c r="D194" s="353">
        <v>41149</v>
      </c>
      <c r="L194" s="250" t="s">
        <v>1336</v>
      </c>
      <c r="M194" s="358">
        <v>32499.28</v>
      </c>
      <c r="Q194" s="250" t="s">
        <v>1422</v>
      </c>
      <c r="R194" s="250">
        <v>17020.567069</v>
      </c>
      <c r="S194" s="250">
        <v>465</v>
      </c>
      <c r="T194" s="226">
        <v>17485.567069</v>
      </c>
      <c r="V194" s="250">
        <f t="shared" si="3"/>
        <v>0</v>
      </c>
    </row>
    <row r="195" ht="18.75" customHeight="true" spans="1:22">
      <c r="A195" s="259" t="s">
        <v>1423</v>
      </c>
      <c r="B195" s="354">
        <v>4251</v>
      </c>
      <c r="C195" s="352" t="s">
        <v>1424</v>
      </c>
      <c r="D195" s="353">
        <v>2114</v>
      </c>
      <c r="L195" s="250" t="s">
        <v>1342</v>
      </c>
      <c r="M195" s="358">
        <v>32499.28</v>
      </c>
      <c r="Q195" s="250" t="s">
        <v>1425</v>
      </c>
      <c r="R195" s="250">
        <v>4251</v>
      </c>
      <c r="S195" s="250">
        <v>0</v>
      </c>
      <c r="T195" s="226">
        <v>4251</v>
      </c>
      <c r="V195" s="250">
        <f t="shared" si="3"/>
        <v>0</v>
      </c>
    </row>
    <row r="196" ht="18.75" customHeight="true" spans="1:22">
      <c r="A196" s="259" t="s">
        <v>1426</v>
      </c>
      <c r="B196" s="354">
        <v>757.4</v>
      </c>
      <c r="C196" s="352" t="s">
        <v>1427</v>
      </c>
      <c r="D196" s="353">
        <v>1250</v>
      </c>
      <c r="L196" s="250" t="s">
        <v>1346</v>
      </c>
      <c r="M196" s="358">
        <v>252521.5181</v>
      </c>
      <c r="Q196" s="250" t="s">
        <v>1428</v>
      </c>
      <c r="R196" s="250">
        <v>292.4</v>
      </c>
      <c r="S196" s="250">
        <v>465</v>
      </c>
      <c r="T196" s="226">
        <v>757.4</v>
      </c>
      <c r="V196" s="250">
        <f t="shared" ref="V196:V259" si="4">B196-T196</f>
        <v>0</v>
      </c>
    </row>
    <row r="197" ht="18.75" customHeight="true" spans="1:22">
      <c r="A197" s="259" t="s">
        <v>1429</v>
      </c>
      <c r="B197" s="354">
        <v>9964.3</v>
      </c>
      <c r="C197" s="352" t="s">
        <v>1430</v>
      </c>
      <c r="D197" s="353">
        <v>2836</v>
      </c>
      <c r="L197" s="250" t="s">
        <v>1349</v>
      </c>
      <c r="M197" s="358">
        <v>50599.4686</v>
      </c>
      <c r="Q197" s="250" t="s">
        <v>1431</v>
      </c>
      <c r="R197" s="250">
        <v>9964.3</v>
      </c>
      <c r="S197" s="250">
        <v>0</v>
      </c>
      <c r="T197" s="226">
        <v>9964.3</v>
      </c>
      <c r="V197" s="250">
        <f t="shared" si="4"/>
        <v>0</v>
      </c>
    </row>
    <row r="198" ht="18.75" customHeight="true" spans="1:22">
      <c r="A198" s="259" t="s">
        <v>1432</v>
      </c>
      <c r="B198" s="354">
        <v>158812.25019</v>
      </c>
      <c r="C198" s="352" t="s">
        <v>1433</v>
      </c>
      <c r="D198" s="353">
        <v>4500</v>
      </c>
      <c r="L198" s="250" t="s">
        <v>1352</v>
      </c>
      <c r="M198" s="358">
        <v>2509.7293</v>
      </c>
      <c r="Q198" s="250" t="s">
        <v>1434</v>
      </c>
      <c r="R198" s="250">
        <v>8812.25019</v>
      </c>
      <c r="S198" s="250">
        <v>150000</v>
      </c>
      <c r="T198" s="226">
        <v>158812.25019</v>
      </c>
      <c r="V198" s="250">
        <f t="shared" si="4"/>
        <v>0</v>
      </c>
    </row>
    <row r="199" ht="18.75" customHeight="true" spans="1:22">
      <c r="A199" s="259" t="s">
        <v>1435</v>
      </c>
      <c r="B199" s="354">
        <v>158812.25019</v>
      </c>
      <c r="C199" s="352" t="s">
        <v>1436</v>
      </c>
      <c r="D199" s="353">
        <v>50</v>
      </c>
      <c r="L199" s="250" t="s">
        <v>1356</v>
      </c>
      <c r="M199" s="358">
        <v>13007.95</v>
      </c>
      <c r="Q199" s="250" t="s">
        <v>1437</v>
      </c>
      <c r="R199" s="250">
        <v>8812.25019</v>
      </c>
      <c r="S199" s="250">
        <v>150000</v>
      </c>
      <c r="T199" s="226">
        <v>158812.25019</v>
      </c>
      <c r="V199" s="250">
        <f t="shared" si="4"/>
        <v>0</v>
      </c>
    </row>
    <row r="200" ht="18.75" customHeight="true" spans="1:22">
      <c r="A200" s="259" t="s">
        <v>1438</v>
      </c>
      <c r="B200" s="354">
        <v>4306034.37</v>
      </c>
      <c r="C200" s="352" t="s">
        <v>1439</v>
      </c>
      <c r="D200" s="353">
        <v>12997</v>
      </c>
      <c r="L200" s="250" t="s">
        <v>1358</v>
      </c>
      <c r="M200" s="358">
        <v>3252.1439</v>
      </c>
      <c r="Q200" s="250" t="s">
        <v>1440</v>
      </c>
      <c r="S200" s="250">
        <v>4306034.37</v>
      </c>
      <c r="T200" s="226">
        <v>4306034.37</v>
      </c>
      <c r="V200" s="250">
        <f t="shared" si="4"/>
        <v>0</v>
      </c>
    </row>
    <row r="201" ht="18.75" customHeight="true" spans="1:22">
      <c r="A201" s="257" t="s">
        <v>1441</v>
      </c>
      <c r="B201" s="351">
        <v>1044353.365578</v>
      </c>
      <c r="C201" s="352"/>
      <c r="D201" s="353"/>
      <c r="L201" s="250" t="s">
        <v>1362</v>
      </c>
      <c r="M201" s="358">
        <v>16420</v>
      </c>
      <c r="Q201" s="250" t="s">
        <v>1441</v>
      </c>
      <c r="R201" s="250">
        <v>150860.615578</v>
      </c>
      <c r="S201" s="250">
        <v>480672</v>
      </c>
      <c r="T201" s="226">
        <v>631532.615578</v>
      </c>
      <c r="V201" s="250">
        <f t="shared" si="4"/>
        <v>412820.75</v>
      </c>
    </row>
    <row r="202" ht="18.75" customHeight="true" spans="1:22">
      <c r="A202" s="259" t="s">
        <v>1442</v>
      </c>
      <c r="B202" s="354">
        <v>26043.743181</v>
      </c>
      <c r="C202" s="352" t="s">
        <v>1443</v>
      </c>
      <c r="D202" s="353">
        <v>1500</v>
      </c>
      <c r="L202" s="250" t="s">
        <v>1365</v>
      </c>
      <c r="M202" s="358">
        <v>5304.31</v>
      </c>
      <c r="Q202" s="250" t="s">
        <v>1444</v>
      </c>
      <c r="R202" s="250">
        <v>17617.743181</v>
      </c>
      <c r="S202" s="250">
        <v>8426</v>
      </c>
      <c r="T202" s="226">
        <v>26043.743181</v>
      </c>
      <c r="V202" s="250">
        <f t="shared" si="4"/>
        <v>0</v>
      </c>
    </row>
    <row r="203" ht="18.75" customHeight="true" spans="1:22">
      <c r="A203" s="259" t="s">
        <v>1445</v>
      </c>
      <c r="B203" s="354">
        <v>5720.64</v>
      </c>
      <c r="C203" s="352" t="s">
        <v>1446</v>
      </c>
      <c r="D203" s="353">
        <v>2500</v>
      </c>
      <c r="L203" s="250" t="s">
        <v>1368</v>
      </c>
      <c r="M203" s="358">
        <v>114096.51</v>
      </c>
      <c r="Q203" s="250" t="s">
        <v>1447</v>
      </c>
      <c r="R203" s="250">
        <v>680.64</v>
      </c>
      <c r="S203" s="250">
        <v>5040</v>
      </c>
      <c r="T203" s="226">
        <v>5720.64</v>
      </c>
      <c r="V203" s="250">
        <f t="shared" si="4"/>
        <v>0</v>
      </c>
    </row>
    <row r="204" ht="18.75" customHeight="true" spans="1:22">
      <c r="A204" s="259" t="s">
        <v>1448</v>
      </c>
      <c r="B204" s="354">
        <v>6560</v>
      </c>
      <c r="C204" s="352" t="s">
        <v>1449</v>
      </c>
      <c r="D204" s="353">
        <v>11475</v>
      </c>
      <c r="L204" s="250" t="s">
        <v>1371</v>
      </c>
      <c r="M204" s="358">
        <v>47331.4063</v>
      </c>
      <c r="Q204" s="250" t="s">
        <v>1450</v>
      </c>
      <c r="R204" s="250">
        <v>3414</v>
      </c>
      <c r="S204" s="250">
        <v>3146</v>
      </c>
      <c r="T204" s="226">
        <v>6560</v>
      </c>
      <c r="V204" s="250">
        <f t="shared" si="4"/>
        <v>0</v>
      </c>
    </row>
    <row r="205" ht="18.75" customHeight="true" spans="1:22">
      <c r="A205" s="259" t="s">
        <v>1451</v>
      </c>
      <c r="B205" s="354">
        <v>5063.26</v>
      </c>
      <c r="C205" s="352" t="s">
        <v>1452</v>
      </c>
      <c r="D205" s="353">
        <v>612298</v>
      </c>
      <c r="L205" s="250" t="s">
        <v>1375</v>
      </c>
      <c r="M205" s="358">
        <v>33810.5</v>
      </c>
      <c r="Q205" s="250" t="s">
        <v>1453</v>
      </c>
      <c r="R205" s="250">
        <v>4823.26</v>
      </c>
      <c r="S205" s="250">
        <v>240</v>
      </c>
      <c r="T205" s="226">
        <v>5063.26</v>
      </c>
      <c r="V205" s="250">
        <f t="shared" si="4"/>
        <v>0</v>
      </c>
    </row>
    <row r="206" ht="18.75" customHeight="true" spans="1:22">
      <c r="A206" s="259" t="s">
        <v>1454</v>
      </c>
      <c r="B206" s="354">
        <v>5386.062363</v>
      </c>
      <c r="C206" s="352" t="s">
        <v>1455</v>
      </c>
      <c r="D206" s="353">
        <v>124254</v>
      </c>
      <c r="L206" s="250" t="s">
        <v>1456</v>
      </c>
      <c r="M206" s="358">
        <v>33768.5</v>
      </c>
      <c r="Q206" s="250" t="s">
        <v>1457</v>
      </c>
      <c r="R206" s="250">
        <v>5386.062363</v>
      </c>
      <c r="S206" s="250">
        <v>0</v>
      </c>
      <c r="T206" s="226">
        <v>5386.062363</v>
      </c>
      <c r="V206" s="250">
        <f t="shared" si="4"/>
        <v>0</v>
      </c>
    </row>
    <row r="207" ht="18.75" customHeight="true" spans="1:22">
      <c r="A207" s="259" t="s">
        <v>1458</v>
      </c>
      <c r="B207" s="354">
        <v>2669.062363</v>
      </c>
      <c r="C207" s="352" t="s">
        <v>1459</v>
      </c>
      <c r="D207" s="353">
        <v>293802</v>
      </c>
      <c r="L207" s="250" t="s">
        <v>1460</v>
      </c>
      <c r="M207" s="358">
        <v>42</v>
      </c>
      <c r="Q207" s="250" t="s">
        <v>1461</v>
      </c>
      <c r="R207" s="250">
        <v>2669.062363</v>
      </c>
      <c r="S207" s="250">
        <v>0</v>
      </c>
      <c r="T207" s="226">
        <v>2669.062363</v>
      </c>
      <c r="V207" s="250">
        <f t="shared" si="4"/>
        <v>0</v>
      </c>
    </row>
    <row r="208" ht="18.75" customHeight="true" spans="1:22">
      <c r="A208" s="262" t="s">
        <v>1462</v>
      </c>
      <c r="B208" s="355">
        <v>2717</v>
      </c>
      <c r="C208" s="352" t="s">
        <v>1463</v>
      </c>
      <c r="D208" s="353">
        <v>16162</v>
      </c>
      <c r="L208" s="250" t="s">
        <v>1382</v>
      </c>
      <c r="M208" s="358">
        <v>1710.1814</v>
      </c>
      <c r="Q208" s="250" t="s">
        <v>1464</v>
      </c>
      <c r="R208" s="250">
        <v>2717</v>
      </c>
      <c r="S208" s="250">
        <v>0</v>
      </c>
      <c r="T208" s="226">
        <v>2717</v>
      </c>
      <c r="V208" s="250">
        <f t="shared" si="4"/>
        <v>0</v>
      </c>
    </row>
    <row r="209" ht="18.75" customHeight="true" spans="1:22">
      <c r="A209" s="259" t="s">
        <v>1465</v>
      </c>
      <c r="B209" s="354">
        <v>459999.971374</v>
      </c>
      <c r="C209" s="352" t="s">
        <v>1466</v>
      </c>
      <c r="D209" s="353">
        <v>41074</v>
      </c>
      <c r="L209" s="250" t="s">
        <v>1385</v>
      </c>
      <c r="M209" s="358">
        <v>931.0545</v>
      </c>
      <c r="Q209" s="250" t="s">
        <v>1467</v>
      </c>
      <c r="R209" s="250">
        <v>98398.971374</v>
      </c>
      <c r="S209" s="250">
        <v>361601</v>
      </c>
      <c r="T209" s="226">
        <v>459999.971374</v>
      </c>
      <c r="V209" s="250">
        <f t="shared" si="4"/>
        <v>0</v>
      </c>
    </row>
    <row r="210" ht="18.75" customHeight="true" spans="1:22">
      <c r="A210" s="259" t="s">
        <v>1468</v>
      </c>
      <c r="B210" s="354">
        <v>47100</v>
      </c>
      <c r="C210" s="352" t="s">
        <v>1469</v>
      </c>
      <c r="D210" s="353">
        <v>26</v>
      </c>
      <c r="L210" s="250" t="s">
        <v>1389</v>
      </c>
      <c r="M210" s="358">
        <v>779.1269</v>
      </c>
      <c r="Q210" s="250" t="s">
        <v>1470</v>
      </c>
      <c r="R210" s="250">
        <v>3000</v>
      </c>
      <c r="S210" s="250">
        <v>44100</v>
      </c>
      <c r="T210" s="226">
        <v>47100</v>
      </c>
      <c r="V210" s="250">
        <f t="shared" si="4"/>
        <v>0</v>
      </c>
    </row>
    <row r="211" ht="18.75" customHeight="true" spans="1:22">
      <c r="A211" s="259" t="s">
        <v>1471</v>
      </c>
      <c r="B211" s="354">
        <v>273460</v>
      </c>
      <c r="C211" s="352" t="s">
        <v>1472</v>
      </c>
      <c r="D211" s="353">
        <v>136980</v>
      </c>
      <c r="L211" s="250" t="s">
        <v>1393</v>
      </c>
      <c r="M211" s="358">
        <v>1851.14</v>
      </c>
      <c r="Q211" s="250" t="s">
        <v>1473</v>
      </c>
      <c r="R211" s="250">
        <v>32935</v>
      </c>
      <c r="S211" s="250">
        <v>240525</v>
      </c>
      <c r="T211" s="226">
        <v>273460</v>
      </c>
      <c r="V211" s="250">
        <f t="shared" si="4"/>
        <v>0</v>
      </c>
    </row>
    <row r="212" ht="18.75" customHeight="true" spans="1:22">
      <c r="A212" s="259" t="s">
        <v>1474</v>
      </c>
      <c r="B212" s="354">
        <v>28532.971374</v>
      </c>
      <c r="C212" s="352" t="s">
        <v>1475</v>
      </c>
      <c r="D212" s="353">
        <v>438155</v>
      </c>
      <c r="L212" s="250" t="s">
        <v>1476</v>
      </c>
      <c r="M212" s="358">
        <v>13.1</v>
      </c>
      <c r="Q212" s="250" t="s">
        <v>1477</v>
      </c>
      <c r="R212" s="250">
        <v>2682.971374</v>
      </c>
      <c r="S212" s="250">
        <v>25850</v>
      </c>
      <c r="T212" s="226">
        <v>28532.971374</v>
      </c>
      <c r="V212" s="250">
        <f t="shared" si="4"/>
        <v>0</v>
      </c>
    </row>
    <row r="213" ht="18.75" customHeight="true" spans="1:22">
      <c r="A213" s="259" t="s">
        <v>1478</v>
      </c>
      <c r="B213" s="354">
        <v>6499</v>
      </c>
      <c r="C213" s="352" t="s">
        <v>1479</v>
      </c>
      <c r="D213" s="353">
        <v>416978</v>
      </c>
      <c r="L213" s="250" t="s">
        <v>1399</v>
      </c>
      <c r="M213" s="358">
        <v>1838.04</v>
      </c>
      <c r="Q213" s="250" t="s">
        <v>1480</v>
      </c>
      <c r="R213" s="250">
        <v>0</v>
      </c>
      <c r="S213" s="250">
        <v>6499</v>
      </c>
      <c r="T213" s="226">
        <v>6499</v>
      </c>
      <c r="V213" s="250">
        <f t="shared" si="4"/>
        <v>0</v>
      </c>
    </row>
    <row r="214" ht="18.75" customHeight="true" spans="1:22">
      <c r="A214" s="259" t="s">
        <v>1481</v>
      </c>
      <c r="B214" s="354">
        <v>104408</v>
      </c>
      <c r="C214" s="352" t="s">
        <v>1482</v>
      </c>
      <c r="D214" s="353">
        <v>2800</v>
      </c>
      <c r="L214" s="250" t="s">
        <v>1403</v>
      </c>
      <c r="M214" s="358">
        <v>159400</v>
      </c>
      <c r="Q214" s="250" t="s">
        <v>1483</v>
      </c>
      <c r="R214" s="250">
        <v>59781</v>
      </c>
      <c r="S214" s="250">
        <v>44627</v>
      </c>
      <c r="T214" s="226">
        <v>104408</v>
      </c>
      <c r="U214" s="292"/>
      <c r="V214" s="250">
        <f t="shared" si="4"/>
        <v>0</v>
      </c>
    </row>
    <row r="215" ht="18.75" customHeight="true" spans="1:22">
      <c r="A215" s="259" t="s">
        <v>1484</v>
      </c>
      <c r="B215" s="354">
        <v>270.25</v>
      </c>
      <c r="C215" s="352" t="s">
        <v>1485</v>
      </c>
      <c r="D215" s="353">
        <v>5000</v>
      </c>
      <c r="L215" s="250" t="s">
        <v>1406</v>
      </c>
      <c r="M215" s="358">
        <v>300</v>
      </c>
      <c r="Q215" s="250" t="s">
        <v>1486</v>
      </c>
      <c r="R215" s="250">
        <v>270.25</v>
      </c>
      <c r="S215" s="250">
        <v>0</v>
      </c>
      <c r="T215" s="226">
        <v>270.25</v>
      </c>
      <c r="U215" s="292"/>
      <c r="V215" s="250">
        <f t="shared" si="4"/>
        <v>0</v>
      </c>
    </row>
    <row r="216" ht="18.75" customHeight="true" spans="1:256">
      <c r="A216" s="259" t="s">
        <v>1487</v>
      </c>
      <c r="B216" s="354">
        <v>270.25</v>
      </c>
      <c r="C216" s="352" t="s">
        <v>1488</v>
      </c>
      <c r="D216" s="353">
        <v>13377</v>
      </c>
      <c r="F216" s="349"/>
      <c r="H216" s="292"/>
      <c r="I216" s="292"/>
      <c r="J216" s="292"/>
      <c r="K216" s="292"/>
      <c r="L216" s="292" t="s">
        <v>1409</v>
      </c>
      <c r="M216" s="358">
        <v>159100</v>
      </c>
      <c r="N216" s="292"/>
      <c r="O216" s="292"/>
      <c r="P216" s="292"/>
      <c r="Q216" s="250" t="s">
        <v>1489</v>
      </c>
      <c r="R216" s="250">
        <v>270.25</v>
      </c>
      <c r="S216" s="250">
        <v>0</v>
      </c>
      <c r="T216" s="226">
        <v>270.25</v>
      </c>
      <c r="U216" s="292"/>
      <c r="V216" s="250">
        <f t="shared" si="4"/>
        <v>0</v>
      </c>
      <c r="W216" s="292"/>
      <c r="X216" s="292"/>
      <c r="Y216" s="292"/>
      <c r="Z216" s="292"/>
      <c r="AA216" s="292"/>
      <c r="AB216" s="292"/>
      <c r="AC216" s="292"/>
      <c r="AD216" s="292"/>
      <c r="AE216" s="292"/>
      <c r="AF216" s="292"/>
      <c r="AG216" s="292"/>
      <c r="AH216" s="292"/>
      <c r="AI216" s="292"/>
      <c r="AJ216" s="292"/>
      <c r="AK216" s="292"/>
      <c r="AL216" s="292"/>
      <c r="AM216" s="292"/>
      <c r="AN216" s="292"/>
      <c r="AO216" s="292"/>
      <c r="AP216" s="292"/>
      <c r="AQ216" s="292"/>
      <c r="AR216" s="292"/>
      <c r="AS216" s="292"/>
      <c r="AT216" s="292"/>
      <c r="AU216" s="292"/>
      <c r="AV216" s="292"/>
      <c r="AW216" s="292"/>
      <c r="AX216" s="292"/>
      <c r="AY216" s="292"/>
      <c r="AZ216" s="292"/>
      <c r="BA216" s="292"/>
      <c r="BB216" s="292"/>
      <c r="BC216" s="292"/>
      <c r="BD216" s="292"/>
      <c r="BE216" s="292"/>
      <c r="BF216" s="292"/>
      <c r="BG216" s="292"/>
      <c r="BH216" s="292"/>
      <c r="BI216" s="292"/>
      <c r="BJ216" s="292"/>
      <c r="BK216" s="292"/>
      <c r="BL216" s="292"/>
      <c r="BM216" s="292"/>
      <c r="BN216" s="292"/>
      <c r="BO216" s="292"/>
      <c r="BP216" s="292"/>
      <c r="BQ216" s="292"/>
      <c r="BR216" s="292"/>
      <c r="BS216" s="292"/>
      <c r="BT216" s="292"/>
      <c r="BU216" s="292"/>
      <c r="BV216" s="292"/>
      <c r="BW216" s="292"/>
      <c r="BX216" s="292"/>
      <c r="BY216" s="292"/>
      <c r="BZ216" s="292"/>
      <c r="CA216" s="292"/>
      <c r="CB216" s="292"/>
      <c r="CC216" s="292"/>
      <c r="CD216" s="292"/>
      <c r="CE216" s="292"/>
      <c r="CF216" s="292"/>
      <c r="CG216" s="292"/>
      <c r="CH216" s="292"/>
      <c r="CI216" s="292"/>
      <c r="CJ216" s="292"/>
      <c r="CK216" s="292"/>
      <c r="CL216" s="292"/>
      <c r="CM216" s="292"/>
      <c r="CN216" s="292"/>
      <c r="CO216" s="292"/>
      <c r="CP216" s="292"/>
      <c r="CQ216" s="292"/>
      <c r="CR216" s="292"/>
      <c r="CS216" s="292"/>
      <c r="CT216" s="292"/>
      <c r="CU216" s="292"/>
      <c r="CV216" s="292"/>
      <c r="CW216" s="292"/>
      <c r="CX216" s="292"/>
      <c r="CY216" s="292"/>
      <c r="CZ216" s="292"/>
      <c r="DA216" s="292"/>
      <c r="DB216" s="292"/>
      <c r="DC216" s="292"/>
      <c r="DD216" s="292"/>
      <c r="DE216" s="292"/>
      <c r="DF216" s="292"/>
      <c r="DG216" s="292"/>
      <c r="DH216" s="292"/>
      <c r="DI216" s="292"/>
      <c r="DJ216" s="292"/>
      <c r="DK216" s="292"/>
      <c r="DL216" s="292"/>
      <c r="DM216" s="292"/>
      <c r="DN216" s="292"/>
      <c r="DO216" s="292"/>
      <c r="DP216" s="292"/>
      <c r="DQ216" s="292"/>
      <c r="DR216" s="292"/>
      <c r="DS216" s="292"/>
      <c r="DT216" s="292"/>
      <c r="DU216" s="292"/>
      <c r="DV216" s="292"/>
      <c r="DW216" s="292"/>
      <c r="DX216" s="292"/>
      <c r="DY216" s="292"/>
      <c r="DZ216" s="292"/>
      <c r="EA216" s="292"/>
      <c r="EB216" s="292"/>
      <c r="EC216" s="292"/>
      <c r="ED216" s="292"/>
      <c r="EE216" s="292"/>
      <c r="EF216" s="292"/>
      <c r="EG216" s="292"/>
      <c r="EH216" s="292"/>
      <c r="EI216" s="292"/>
      <c r="EJ216" s="292"/>
      <c r="EK216" s="292"/>
      <c r="EL216" s="292"/>
      <c r="EM216" s="292"/>
      <c r="EN216" s="292"/>
      <c r="EO216" s="292"/>
      <c r="EP216" s="292"/>
      <c r="EQ216" s="292"/>
      <c r="ER216" s="292"/>
      <c r="ES216" s="292"/>
      <c r="ET216" s="292"/>
      <c r="EU216" s="292"/>
      <c r="EV216" s="292"/>
      <c r="EW216" s="292"/>
      <c r="EX216" s="292"/>
      <c r="EY216" s="292"/>
      <c r="EZ216" s="292"/>
      <c r="FA216" s="292"/>
      <c r="FB216" s="292"/>
      <c r="FC216" s="292"/>
      <c r="FD216" s="292"/>
      <c r="FE216" s="292"/>
      <c r="FF216" s="292"/>
      <c r="FG216" s="292"/>
      <c r="FH216" s="292"/>
      <c r="FI216" s="292"/>
      <c r="FJ216" s="292"/>
      <c r="FK216" s="292"/>
      <c r="FL216" s="292"/>
      <c r="FM216" s="292"/>
      <c r="FN216" s="292"/>
      <c r="FO216" s="292"/>
      <c r="FP216" s="292"/>
      <c r="FQ216" s="292"/>
      <c r="FR216" s="292"/>
      <c r="FS216" s="292"/>
      <c r="FT216" s="292"/>
      <c r="FU216" s="292"/>
      <c r="FV216" s="292"/>
      <c r="FW216" s="292"/>
      <c r="FX216" s="292"/>
      <c r="FY216" s="292"/>
      <c r="FZ216" s="292"/>
      <c r="GA216" s="292"/>
      <c r="GB216" s="292"/>
      <c r="GC216" s="292"/>
      <c r="GD216" s="292"/>
      <c r="GE216" s="292"/>
      <c r="GF216" s="292"/>
      <c r="GG216" s="292"/>
      <c r="GH216" s="292"/>
      <c r="GI216" s="292"/>
      <c r="GJ216" s="292"/>
      <c r="GK216" s="292"/>
      <c r="GL216" s="292"/>
      <c r="GM216" s="292"/>
      <c r="GN216" s="292"/>
      <c r="GO216" s="292"/>
      <c r="GP216" s="292"/>
      <c r="GQ216" s="292"/>
      <c r="GR216" s="292"/>
      <c r="GS216" s="292"/>
      <c r="GT216" s="292"/>
      <c r="GU216" s="292"/>
      <c r="GV216" s="292"/>
      <c r="GW216" s="292"/>
      <c r="GX216" s="292"/>
      <c r="GY216" s="292"/>
      <c r="GZ216" s="292"/>
      <c r="HA216" s="292"/>
      <c r="HB216" s="292"/>
      <c r="HC216" s="292"/>
      <c r="HD216" s="292"/>
      <c r="HE216" s="292"/>
      <c r="HF216" s="292"/>
      <c r="HG216" s="292"/>
      <c r="HH216" s="292"/>
      <c r="HI216" s="292"/>
      <c r="HJ216" s="292"/>
      <c r="HK216" s="292"/>
      <c r="HL216" s="292"/>
      <c r="HM216" s="292"/>
      <c r="HN216" s="292"/>
      <c r="HO216" s="292"/>
      <c r="HP216" s="292"/>
      <c r="HQ216" s="292"/>
      <c r="HR216" s="292"/>
      <c r="HS216" s="292"/>
      <c r="HT216" s="292"/>
      <c r="HU216" s="292"/>
      <c r="HV216" s="292"/>
      <c r="HW216" s="292"/>
      <c r="HX216" s="292"/>
      <c r="HY216" s="292"/>
      <c r="HZ216" s="292"/>
      <c r="IA216" s="292"/>
      <c r="IB216" s="292"/>
      <c r="IC216" s="292"/>
      <c r="ID216" s="292"/>
      <c r="IE216" s="292"/>
      <c r="IF216" s="292"/>
      <c r="IG216" s="292"/>
      <c r="IH216" s="292"/>
      <c r="II216" s="292"/>
      <c r="IJ216" s="292"/>
      <c r="IK216" s="292"/>
      <c r="IL216" s="292"/>
      <c r="IM216" s="292"/>
      <c r="IN216" s="292"/>
      <c r="IO216" s="292"/>
      <c r="IP216" s="292"/>
      <c r="IQ216" s="292"/>
      <c r="IR216" s="292"/>
      <c r="IS216" s="292"/>
      <c r="IT216" s="292"/>
      <c r="IU216" s="292"/>
      <c r="IV216" s="292"/>
    </row>
    <row r="217" ht="18.75" customHeight="true" spans="1:256">
      <c r="A217" s="259" t="s">
        <v>1490</v>
      </c>
      <c r="B217" s="354">
        <v>74700</v>
      </c>
      <c r="C217" s="352" t="s">
        <v>1491</v>
      </c>
      <c r="D217" s="353">
        <v>46167</v>
      </c>
      <c r="F217" s="349"/>
      <c r="H217" s="292"/>
      <c r="I217" s="292"/>
      <c r="J217" s="292"/>
      <c r="K217" s="292"/>
      <c r="L217" s="292" t="s">
        <v>1411</v>
      </c>
      <c r="M217" s="358">
        <v>600</v>
      </c>
      <c r="N217" s="292"/>
      <c r="O217" s="292"/>
      <c r="P217" s="292"/>
      <c r="Q217" s="250" t="s">
        <v>1492</v>
      </c>
      <c r="R217" s="250">
        <v>3236</v>
      </c>
      <c r="S217" s="250">
        <v>71464</v>
      </c>
      <c r="T217" s="226">
        <v>74700</v>
      </c>
      <c r="U217" s="292"/>
      <c r="V217" s="250">
        <f t="shared" si="4"/>
        <v>0</v>
      </c>
      <c r="W217" s="292"/>
      <c r="X217" s="292"/>
      <c r="Y217" s="292"/>
      <c r="Z217" s="292"/>
      <c r="AA217" s="292"/>
      <c r="AB217" s="292"/>
      <c r="AC217" s="292"/>
      <c r="AD217" s="292"/>
      <c r="AE217" s="292"/>
      <c r="AF217" s="292"/>
      <c r="AG217" s="292"/>
      <c r="AH217" s="292"/>
      <c r="AI217" s="292"/>
      <c r="AJ217" s="292"/>
      <c r="AK217" s="292"/>
      <c r="AL217" s="292"/>
      <c r="AM217" s="292"/>
      <c r="AN217" s="292"/>
      <c r="AO217" s="292"/>
      <c r="AP217" s="292"/>
      <c r="AQ217" s="292"/>
      <c r="AR217" s="292"/>
      <c r="AS217" s="292"/>
      <c r="AT217" s="292"/>
      <c r="AU217" s="292"/>
      <c r="AV217" s="292"/>
      <c r="AW217" s="292"/>
      <c r="AX217" s="292"/>
      <c r="AY217" s="292"/>
      <c r="AZ217" s="292"/>
      <c r="BA217" s="292"/>
      <c r="BB217" s="292"/>
      <c r="BC217" s="292"/>
      <c r="BD217" s="292"/>
      <c r="BE217" s="292"/>
      <c r="BF217" s="292"/>
      <c r="BG217" s="292"/>
      <c r="BH217" s="292"/>
      <c r="BI217" s="292"/>
      <c r="BJ217" s="292"/>
      <c r="BK217" s="292"/>
      <c r="BL217" s="292"/>
      <c r="BM217" s="292"/>
      <c r="BN217" s="292"/>
      <c r="BO217" s="292"/>
      <c r="BP217" s="292"/>
      <c r="BQ217" s="292"/>
      <c r="BR217" s="292"/>
      <c r="BS217" s="292"/>
      <c r="BT217" s="292"/>
      <c r="BU217" s="292"/>
      <c r="BV217" s="292"/>
      <c r="BW217" s="292"/>
      <c r="BX217" s="292"/>
      <c r="BY217" s="292"/>
      <c r="BZ217" s="292"/>
      <c r="CA217" s="292"/>
      <c r="CB217" s="292"/>
      <c r="CC217" s="292"/>
      <c r="CD217" s="292"/>
      <c r="CE217" s="292"/>
      <c r="CF217" s="292"/>
      <c r="CG217" s="292"/>
      <c r="CH217" s="292"/>
      <c r="CI217" s="292"/>
      <c r="CJ217" s="292"/>
      <c r="CK217" s="292"/>
      <c r="CL217" s="292"/>
      <c r="CM217" s="292"/>
      <c r="CN217" s="292"/>
      <c r="CO217" s="292"/>
      <c r="CP217" s="292"/>
      <c r="CQ217" s="292"/>
      <c r="CR217" s="292"/>
      <c r="CS217" s="292"/>
      <c r="CT217" s="292"/>
      <c r="CU217" s="292"/>
      <c r="CV217" s="292"/>
      <c r="CW217" s="292"/>
      <c r="CX217" s="292"/>
      <c r="CY217" s="292"/>
      <c r="CZ217" s="292"/>
      <c r="DA217" s="292"/>
      <c r="DB217" s="292"/>
      <c r="DC217" s="292"/>
      <c r="DD217" s="292"/>
      <c r="DE217" s="292"/>
      <c r="DF217" s="292"/>
      <c r="DG217" s="292"/>
      <c r="DH217" s="292"/>
      <c r="DI217" s="292"/>
      <c r="DJ217" s="292"/>
      <c r="DK217" s="292"/>
      <c r="DL217" s="292"/>
      <c r="DM217" s="292"/>
      <c r="DN217" s="292"/>
      <c r="DO217" s="292"/>
      <c r="DP217" s="292"/>
      <c r="DQ217" s="292"/>
      <c r="DR217" s="292"/>
      <c r="DS217" s="292"/>
      <c r="DT217" s="292"/>
      <c r="DU217" s="292"/>
      <c r="DV217" s="292"/>
      <c r="DW217" s="292"/>
      <c r="DX217" s="292"/>
      <c r="DY217" s="292"/>
      <c r="DZ217" s="292"/>
      <c r="EA217" s="292"/>
      <c r="EB217" s="292"/>
      <c r="EC217" s="292"/>
      <c r="ED217" s="292"/>
      <c r="EE217" s="292"/>
      <c r="EF217" s="292"/>
      <c r="EG217" s="292"/>
      <c r="EH217" s="292"/>
      <c r="EI217" s="292"/>
      <c r="EJ217" s="292"/>
      <c r="EK217" s="292"/>
      <c r="EL217" s="292"/>
      <c r="EM217" s="292"/>
      <c r="EN217" s="292"/>
      <c r="EO217" s="292"/>
      <c r="EP217" s="292"/>
      <c r="EQ217" s="292"/>
      <c r="ER217" s="292"/>
      <c r="ES217" s="292"/>
      <c r="ET217" s="292"/>
      <c r="EU217" s="292"/>
      <c r="EV217" s="292"/>
      <c r="EW217" s="292"/>
      <c r="EX217" s="292"/>
      <c r="EY217" s="292"/>
      <c r="EZ217" s="292"/>
      <c r="FA217" s="292"/>
      <c r="FB217" s="292"/>
      <c r="FC217" s="292"/>
      <c r="FD217" s="292"/>
      <c r="FE217" s="292"/>
      <c r="FF217" s="292"/>
      <c r="FG217" s="292"/>
      <c r="FH217" s="292"/>
      <c r="FI217" s="292"/>
      <c r="FJ217" s="292"/>
      <c r="FK217" s="292"/>
      <c r="FL217" s="292"/>
      <c r="FM217" s="292"/>
      <c r="FN217" s="292"/>
      <c r="FO217" s="292"/>
      <c r="FP217" s="292"/>
      <c r="FQ217" s="292"/>
      <c r="FR217" s="292"/>
      <c r="FS217" s="292"/>
      <c r="FT217" s="292"/>
      <c r="FU217" s="292"/>
      <c r="FV217" s="292"/>
      <c r="FW217" s="292"/>
      <c r="FX217" s="292"/>
      <c r="FY217" s="292"/>
      <c r="FZ217" s="292"/>
      <c r="GA217" s="292"/>
      <c r="GB217" s="292"/>
      <c r="GC217" s="292"/>
      <c r="GD217" s="292"/>
      <c r="GE217" s="292"/>
      <c r="GF217" s="292"/>
      <c r="GG217" s="292"/>
      <c r="GH217" s="292"/>
      <c r="GI217" s="292"/>
      <c r="GJ217" s="292"/>
      <c r="GK217" s="292"/>
      <c r="GL217" s="292"/>
      <c r="GM217" s="292"/>
      <c r="GN217" s="292"/>
      <c r="GO217" s="292"/>
      <c r="GP217" s="292"/>
      <c r="GQ217" s="292"/>
      <c r="GR217" s="292"/>
      <c r="GS217" s="292"/>
      <c r="GT217" s="292"/>
      <c r="GU217" s="292"/>
      <c r="GV217" s="292"/>
      <c r="GW217" s="292"/>
      <c r="GX217" s="292"/>
      <c r="GY217" s="292"/>
      <c r="GZ217" s="292"/>
      <c r="HA217" s="292"/>
      <c r="HB217" s="292"/>
      <c r="HC217" s="292"/>
      <c r="HD217" s="292"/>
      <c r="HE217" s="292"/>
      <c r="HF217" s="292"/>
      <c r="HG217" s="292"/>
      <c r="HH217" s="292"/>
      <c r="HI217" s="292"/>
      <c r="HJ217" s="292"/>
      <c r="HK217" s="292"/>
      <c r="HL217" s="292"/>
      <c r="HM217" s="292"/>
      <c r="HN217" s="292"/>
      <c r="HO217" s="292"/>
      <c r="HP217" s="292"/>
      <c r="HQ217" s="292"/>
      <c r="HR217" s="292"/>
      <c r="HS217" s="292"/>
      <c r="HT217" s="292"/>
      <c r="HU217" s="292"/>
      <c r="HV217" s="292"/>
      <c r="HW217" s="292"/>
      <c r="HX217" s="292"/>
      <c r="HY217" s="292"/>
      <c r="HZ217" s="292"/>
      <c r="IA217" s="292"/>
      <c r="IB217" s="292"/>
      <c r="IC217" s="292"/>
      <c r="ID217" s="292"/>
      <c r="IE217" s="292"/>
      <c r="IF217" s="292"/>
      <c r="IG217" s="292"/>
      <c r="IH217" s="292"/>
      <c r="II217" s="292"/>
      <c r="IJ217" s="292"/>
      <c r="IK217" s="292"/>
      <c r="IL217" s="292"/>
      <c r="IM217" s="292"/>
      <c r="IN217" s="292"/>
      <c r="IO217" s="292"/>
      <c r="IP217" s="292"/>
      <c r="IQ217" s="292"/>
      <c r="IR217" s="292"/>
      <c r="IS217" s="292"/>
      <c r="IT217" s="292"/>
      <c r="IU217" s="292"/>
      <c r="IV217" s="292"/>
    </row>
    <row r="218" ht="18.75" customHeight="true" spans="1:256">
      <c r="A218" s="259" t="s">
        <v>1493</v>
      </c>
      <c r="B218" s="354">
        <v>74700</v>
      </c>
      <c r="C218" s="352" t="s">
        <v>1494</v>
      </c>
      <c r="D218" s="353">
        <v>345732</v>
      </c>
      <c r="F218" s="349"/>
      <c r="H218" s="292"/>
      <c r="I218" s="292"/>
      <c r="J218" s="292"/>
      <c r="K218" s="292"/>
      <c r="L218" s="292" t="s">
        <v>1413</v>
      </c>
      <c r="M218" s="358">
        <v>600</v>
      </c>
      <c r="N218" s="292"/>
      <c r="O218" s="292"/>
      <c r="P218" s="292"/>
      <c r="Q218" s="250" t="s">
        <v>1495</v>
      </c>
      <c r="R218" s="250">
        <v>3236</v>
      </c>
      <c r="S218" s="250">
        <v>71464</v>
      </c>
      <c r="T218" s="226">
        <v>74700</v>
      </c>
      <c r="U218" s="292"/>
      <c r="V218" s="250">
        <f t="shared" si="4"/>
        <v>0</v>
      </c>
      <c r="W218" s="292"/>
      <c r="X218" s="292"/>
      <c r="Y218" s="292"/>
      <c r="Z218" s="292"/>
      <c r="AA218" s="292"/>
      <c r="AB218" s="292"/>
      <c r="AC218" s="292"/>
      <c r="AD218" s="292"/>
      <c r="AE218" s="292"/>
      <c r="AF218" s="292"/>
      <c r="AG218" s="292"/>
      <c r="AH218" s="292"/>
      <c r="AI218" s="292"/>
      <c r="AJ218" s="292"/>
      <c r="AK218" s="292"/>
      <c r="AL218" s="292"/>
      <c r="AM218" s="292"/>
      <c r="AN218" s="292"/>
      <c r="AO218" s="292"/>
      <c r="AP218" s="292"/>
      <c r="AQ218" s="292"/>
      <c r="AR218" s="292"/>
      <c r="AS218" s="292"/>
      <c r="AT218" s="292"/>
      <c r="AU218" s="292"/>
      <c r="AV218" s="292"/>
      <c r="AW218" s="292"/>
      <c r="AX218" s="292"/>
      <c r="AY218" s="292"/>
      <c r="AZ218" s="292"/>
      <c r="BA218" s="292"/>
      <c r="BB218" s="292"/>
      <c r="BC218" s="292"/>
      <c r="BD218" s="292"/>
      <c r="BE218" s="292"/>
      <c r="BF218" s="292"/>
      <c r="BG218" s="292"/>
      <c r="BH218" s="292"/>
      <c r="BI218" s="292"/>
      <c r="BJ218" s="292"/>
      <c r="BK218" s="292"/>
      <c r="BL218" s="292"/>
      <c r="BM218" s="292"/>
      <c r="BN218" s="292"/>
      <c r="BO218" s="292"/>
      <c r="BP218" s="292"/>
      <c r="BQ218" s="292"/>
      <c r="BR218" s="292"/>
      <c r="BS218" s="292"/>
      <c r="BT218" s="292"/>
      <c r="BU218" s="292"/>
      <c r="BV218" s="292"/>
      <c r="BW218" s="292"/>
      <c r="BX218" s="292"/>
      <c r="BY218" s="292"/>
      <c r="BZ218" s="292"/>
      <c r="CA218" s="292"/>
      <c r="CB218" s="292"/>
      <c r="CC218" s="292"/>
      <c r="CD218" s="292"/>
      <c r="CE218" s="292"/>
      <c r="CF218" s="292"/>
      <c r="CG218" s="292"/>
      <c r="CH218" s="292"/>
      <c r="CI218" s="292"/>
      <c r="CJ218" s="292"/>
      <c r="CK218" s="292"/>
      <c r="CL218" s="292"/>
      <c r="CM218" s="292"/>
      <c r="CN218" s="292"/>
      <c r="CO218" s="292"/>
      <c r="CP218" s="292"/>
      <c r="CQ218" s="292"/>
      <c r="CR218" s="292"/>
      <c r="CS218" s="292"/>
      <c r="CT218" s="292"/>
      <c r="CU218" s="292"/>
      <c r="CV218" s="292"/>
      <c r="CW218" s="292"/>
      <c r="CX218" s="292"/>
      <c r="CY218" s="292"/>
      <c r="CZ218" s="292"/>
      <c r="DA218" s="292"/>
      <c r="DB218" s="292"/>
      <c r="DC218" s="292"/>
      <c r="DD218" s="292"/>
      <c r="DE218" s="292"/>
      <c r="DF218" s="292"/>
      <c r="DG218" s="292"/>
      <c r="DH218" s="292"/>
      <c r="DI218" s="292"/>
      <c r="DJ218" s="292"/>
      <c r="DK218" s="292"/>
      <c r="DL218" s="292"/>
      <c r="DM218" s="292"/>
      <c r="DN218" s="292"/>
      <c r="DO218" s="292"/>
      <c r="DP218" s="292"/>
      <c r="DQ218" s="292"/>
      <c r="DR218" s="292"/>
      <c r="DS218" s="292"/>
      <c r="DT218" s="292"/>
      <c r="DU218" s="292"/>
      <c r="DV218" s="292"/>
      <c r="DW218" s="292"/>
      <c r="DX218" s="292"/>
      <c r="DY218" s="292"/>
      <c r="DZ218" s="292"/>
      <c r="EA218" s="292"/>
      <c r="EB218" s="292"/>
      <c r="EC218" s="292"/>
      <c r="ED218" s="292"/>
      <c r="EE218" s="292"/>
      <c r="EF218" s="292"/>
      <c r="EG218" s="292"/>
      <c r="EH218" s="292"/>
      <c r="EI218" s="292"/>
      <c r="EJ218" s="292"/>
      <c r="EK218" s="292"/>
      <c r="EL218" s="292"/>
      <c r="EM218" s="292"/>
      <c r="EN218" s="292"/>
      <c r="EO218" s="292"/>
      <c r="EP218" s="292"/>
      <c r="EQ218" s="292"/>
      <c r="ER218" s="292"/>
      <c r="ES218" s="292"/>
      <c r="ET218" s="292"/>
      <c r="EU218" s="292"/>
      <c r="EV218" s="292"/>
      <c r="EW218" s="292"/>
      <c r="EX218" s="292"/>
      <c r="EY218" s="292"/>
      <c r="EZ218" s="292"/>
      <c r="FA218" s="292"/>
      <c r="FB218" s="292"/>
      <c r="FC218" s="292"/>
      <c r="FD218" s="292"/>
      <c r="FE218" s="292"/>
      <c r="FF218" s="292"/>
      <c r="FG218" s="292"/>
      <c r="FH218" s="292"/>
      <c r="FI218" s="292"/>
      <c r="FJ218" s="292"/>
      <c r="FK218" s="292"/>
      <c r="FL218" s="292"/>
      <c r="FM218" s="292"/>
      <c r="FN218" s="292"/>
      <c r="FO218" s="292"/>
      <c r="FP218" s="292"/>
      <c r="FQ218" s="292"/>
      <c r="FR218" s="292"/>
      <c r="FS218" s="292"/>
      <c r="FT218" s="292"/>
      <c r="FU218" s="292"/>
      <c r="FV218" s="292"/>
      <c r="FW218" s="292"/>
      <c r="FX218" s="292"/>
      <c r="FY218" s="292"/>
      <c r="FZ218" s="292"/>
      <c r="GA218" s="292"/>
      <c r="GB218" s="292"/>
      <c r="GC218" s="292"/>
      <c r="GD218" s="292"/>
      <c r="GE218" s="292"/>
      <c r="GF218" s="292"/>
      <c r="GG218" s="292"/>
      <c r="GH218" s="292"/>
      <c r="GI218" s="292"/>
      <c r="GJ218" s="292"/>
      <c r="GK218" s="292"/>
      <c r="GL218" s="292"/>
      <c r="GM218" s="292"/>
      <c r="GN218" s="292"/>
      <c r="GO218" s="292"/>
      <c r="GP218" s="292"/>
      <c r="GQ218" s="292"/>
      <c r="GR218" s="292"/>
      <c r="GS218" s="292"/>
      <c r="GT218" s="292"/>
      <c r="GU218" s="292"/>
      <c r="GV218" s="292"/>
      <c r="GW218" s="292"/>
      <c r="GX218" s="292"/>
      <c r="GY218" s="292"/>
      <c r="GZ218" s="292"/>
      <c r="HA218" s="292"/>
      <c r="HB218" s="292"/>
      <c r="HC218" s="292"/>
      <c r="HD218" s="292"/>
      <c r="HE218" s="292"/>
      <c r="HF218" s="292"/>
      <c r="HG218" s="292"/>
      <c r="HH218" s="292"/>
      <c r="HI218" s="292"/>
      <c r="HJ218" s="292"/>
      <c r="HK218" s="292"/>
      <c r="HL218" s="292"/>
      <c r="HM218" s="292"/>
      <c r="HN218" s="292"/>
      <c r="HO218" s="292"/>
      <c r="HP218" s="292"/>
      <c r="HQ218" s="292"/>
      <c r="HR218" s="292"/>
      <c r="HS218" s="292"/>
      <c r="HT218" s="292"/>
      <c r="HU218" s="292"/>
      <c r="HV218" s="292"/>
      <c r="HW218" s="292"/>
      <c r="HX218" s="292"/>
      <c r="HY218" s="292"/>
      <c r="HZ218" s="292"/>
      <c r="IA218" s="292"/>
      <c r="IB218" s="292"/>
      <c r="IC218" s="292"/>
      <c r="ID218" s="292"/>
      <c r="IE218" s="292"/>
      <c r="IF218" s="292"/>
      <c r="IG218" s="292"/>
      <c r="IH218" s="292"/>
      <c r="II218" s="292"/>
      <c r="IJ218" s="292"/>
      <c r="IK218" s="292"/>
      <c r="IL218" s="292"/>
      <c r="IM218" s="292"/>
      <c r="IN218" s="292"/>
      <c r="IO218" s="292"/>
      <c r="IP218" s="292"/>
      <c r="IQ218" s="292"/>
      <c r="IR218" s="292"/>
      <c r="IS218" s="292"/>
      <c r="IT218" s="292"/>
      <c r="IU218" s="292"/>
      <c r="IV218" s="292"/>
    </row>
    <row r="219" ht="18.75" customHeight="true" spans="1:256">
      <c r="A219" s="259" t="s">
        <v>1496</v>
      </c>
      <c r="B219" s="354">
        <v>41640.950512</v>
      </c>
      <c r="C219" s="352" t="s">
        <v>1497</v>
      </c>
      <c r="D219" s="353">
        <v>73813</v>
      </c>
      <c r="F219" s="349"/>
      <c r="H219" s="292"/>
      <c r="I219" s="292"/>
      <c r="J219" s="292"/>
      <c r="K219" s="292"/>
      <c r="L219" s="292" t="s">
        <v>1416</v>
      </c>
      <c r="M219" s="358">
        <v>7</v>
      </c>
      <c r="N219" s="292"/>
      <c r="O219" s="292"/>
      <c r="P219" s="292"/>
      <c r="Q219" s="250" t="s">
        <v>1498</v>
      </c>
      <c r="R219" s="250">
        <v>22330.950512</v>
      </c>
      <c r="S219" s="250">
        <v>19310</v>
      </c>
      <c r="T219" s="226">
        <v>41640.950512</v>
      </c>
      <c r="U219" s="292"/>
      <c r="V219" s="250">
        <f t="shared" si="4"/>
        <v>0</v>
      </c>
      <c r="W219" s="292"/>
      <c r="X219" s="292"/>
      <c r="Y219" s="292"/>
      <c r="Z219" s="292"/>
      <c r="AA219" s="292"/>
      <c r="AB219" s="292"/>
      <c r="AC219" s="292"/>
      <c r="AD219" s="292"/>
      <c r="AE219" s="292"/>
      <c r="AF219" s="292"/>
      <c r="AG219" s="292"/>
      <c r="AH219" s="292"/>
      <c r="AI219" s="292"/>
      <c r="AJ219" s="292"/>
      <c r="AK219" s="292"/>
      <c r="AL219" s="292"/>
      <c r="AM219" s="292"/>
      <c r="AN219" s="292"/>
      <c r="AO219" s="292"/>
      <c r="AP219" s="292"/>
      <c r="AQ219" s="292"/>
      <c r="AR219" s="292"/>
      <c r="AS219" s="292"/>
      <c r="AT219" s="292"/>
      <c r="AU219" s="292"/>
      <c r="AV219" s="292"/>
      <c r="AW219" s="292"/>
      <c r="AX219" s="292"/>
      <c r="AY219" s="292"/>
      <c r="AZ219" s="292"/>
      <c r="BA219" s="292"/>
      <c r="BB219" s="292"/>
      <c r="BC219" s="292"/>
      <c r="BD219" s="292"/>
      <c r="BE219" s="292"/>
      <c r="BF219" s="292"/>
      <c r="BG219" s="292"/>
      <c r="BH219" s="292"/>
      <c r="BI219" s="292"/>
      <c r="BJ219" s="292"/>
      <c r="BK219" s="292"/>
      <c r="BL219" s="292"/>
      <c r="BM219" s="292"/>
      <c r="BN219" s="292"/>
      <c r="BO219" s="292"/>
      <c r="BP219" s="292"/>
      <c r="BQ219" s="292"/>
      <c r="BR219" s="292"/>
      <c r="BS219" s="292"/>
      <c r="BT219" s="292"/>
      <c r="BU219" s="292"/>
      <c r="BV219" s="292"/>
      <c r="BW219" s="292"/>
      <c r="BX219" s="292"/>
      <c r="BY219" s="292"/>
      <c r="BZ219" s="292"/>
      <c r="CA219" s="292"/>
      <c r="CB219" s="292"/>
      <c r="CC219" s="292"/>
      <c r="CD219" s="292"/>
      <c r="CE219" s="292"/>
      <c r="CF219" s="292"/>
      <c r="CG219" s="292"/>
      <c r="CH219" s="292"/>
      <c r="CI219" s="292"/>
      <c r="CJ219" s="292"/>
      <c r="CK219" s="292"/>
      <c r="CL219" s="292"/>
      <c r="CM219" s="292"/>
      <c r="CN219" s="292"/>
      <c r="CO219" s="292"/>
      <c r="CP219" s="292"/>
      <c r="CQ219" s="292"/>
      <c r="CR219" s="292"/>
      <c r="CS219" s="292"/>
      <c r="CT219" s="292"/>
      <c r="CU219" s="292"/>
      <c r="CV219" s="292"/>
      <c r="CW219" s="292"/>
      <c r="CX219" s="292"/>
      <c r="CY219" s="292"/>
      <c r="CZ219" s="292"/>
      <c r="DA219" s="292"/>
      <c r="DB219" s="292"/>
      <c r="DC219" s="292"/>
      <c r="DD219" s="292"/>
      <c r="DE219" s="292"/>
      <c r="DF219" s="292"/>
      <c r="DG219" s="292"/>
      <c r="DH219" s="292"/>
      <c r="DI219" s="292"/>
      <c r="DJ219" s="292"/>
      <c r="DK219" s="292"/>
      <c r="DL219" s="292"/>
      <c r="DM219" s="292"/>
      <c r="DN219" s="292"/>
      <c r="DO219" s="292"/>
      <c r="DP219" s="292"/>
      <c r="DQ219" s="292"/>
      <c r="DR219" s="292"/>
      <c r="DS219" s="292"/>
      <c r="DT219" s="292"/>
      <c r="DU219" s="292"/>
      <c r="DV219" s="292"/>
      <c r="DW219" s="292"/>
      <c r="DX219" s="292"/>
      <c r="DY219" s="292"/>
      <c r="DZ219" s="292"/>
      <c r="EA219" s="292"/>
      <c r="EB219" s="292"/>
      <c r="EC219" s="292"/>
      <c r="ED219" s="292"/>
      <c r="EE219" s="292"/>
      <c r="EF219" s="292"/>
      <c r="EG219" s="292"/>
      <c r="EH219" s="292"/>
      <c r="EI219" s="292"/>
      <c r="EJ219" s="292"/>
      <c r="EK219" s="292"/>
      <c r="EL219" s="292"/>
      <c r="EM219" s="292"/>
      <c r="EN219" s="292"/>
      <c r="EO219" s="292"/>
      <c r="EP219" s="292"/>
      <c r="EQ219" s="292"/>
      <c r="ER219" s="292"/>
      <c r="ES219" s="292"/>
      <c r="ET219" s="292"/>
      <c r="EU219" s="292"/>
      <c r="EV219" s="292"/>
      <c r="EW219" s="292"/>
      <c r="EX219" s="292"/>
      <c r="EY219" s="292"/>
      <c r="EZ219" s="292"/>
      <c r="FA219" s="292"/>
      <c r="FB219" s="292"/>
      <c r="FC219" s="292"/>
      <c r="FD219" s="292"/>
      <c r="FE219" s="292"/>
      <c r="FF219" s="292"/>
      <c r="FG219" s="292"/>
      <c r="FH219" s="292"/>
      <c r="FI219" s="292"/>
      <c r="FJ219" s="292"/>
      <c r="FK219" s="292"/>
      <c r="FL219" s="292"/>
      <c r="FM219" s="292"/>
      <c r="FN219" s="292"/>
      <c r="FO219" s="292"/>
      <c r="FP219" s="292"/>
      <c r="FQ219" s="292"/>
      <c r="FR219" s="292"/>
      <c r="FS219" s="292"/>
      <c r="FT219" s="292"/>
      <c r="FU219" s="292"/>
      <c r="FV219" s="292"/>
      <c r="FW219" s="292"/>
      <c r="FX219" s="292"/>
      <c r="FY219" s="292"/>
      <c r="FZ219" s="292"/>
      <c r="GA219" s="292"/>
      <c r="GB219" s="292"/>
      <c r="GC219" s="292"/>
      <c r="GD219" s="292"/>
      <c r="GE219" s="292"/>
      <c r="GF219" s="292"/>
      <c r="GG219" s="292"/>
      <c r="GH219" s="292"/>
      <c r="GI219" s="292"/>
      <c r="GJ219" s="292"/>
      <c r="GK219" s="292"/>
      <c r="GL219" s="292"/>
      <c r="GM219" s="292"/>
      <c r="GN219" s="292"/>
      <c r="GO219" s="292"/>
      <c r="GP219" s="292"/>
      <c r="GQ219" s="292"/>
      <c r="GR219" s="292"/>
      <c r="GS219" s="292"/>
      <c r="GT219" s="292"/>
      <c r="GU219" s="292"/>
      <c r="GV219" s="292"/>
      <c r="GW219" s="292"/>
      <c r="GX219" s="292"/>
      <c r="GY219" s="292"/>
      <c r="GZ219" s="292"/>
      <c r="HA219" s="292"/>
      <c r="HB219" s="292"/>
      <c r="HC219" s="292"/>
      <c r="HD219" s="292"/>
      <c r="HE219" s="292"/>
      <c r="HF219" s="292"/>
      <c r="HG219" s="292"/>
      <c r="HH219" s="292"/>
      <c r="HI219" s="292"/>
      <c r="HJ219" s="292"/>
      <c r="HK219" s="292"/>
      <c r="HL219" s="292"/>
      <c r="HM219" s="292"/>
      <c r="HN219" s="292"/>
      <c r="HO219" s="292"/>
      <c r="HP219" s="292"/>
      <c r="HQ219" s="292"/>
      <c r="HR219" s="292"/>
      <c r="HS219" s="292"/>
      <c r="HT219" s="292"/>
      <c r="HU219" s="292"/>
      <c r="HV219" s="292"/>
      <c r="HW219" s="292"/>
      <c r="HX219" s="292"/>
      <c r="HY219" s="292"/>
      <c r="HZ219" s="292"/>
      <c r="IA219" s="292"/>
      <c r="IB219" s="292"/>
      <c r="IC219" s="292"/>
      <c r="ID219" s="292"/>
      <c r="IE219" s="292"/>
      <c r="IF219" s="292"/>
      <c r="IG219" s="292"/>
      <c r="IH219" s="292"/>
      <c r="II219" s="292"/>
      <c r="IJ219" s="292"/>
      <c r="IK219" s="292"/>
      <c r="IL219" s="292"/>
      <c r="IM219" s="292"/>
      <c r="IN219" s="292"/>
      <c r="IO219" s="292"/>
      <c r="IP219" s="292"/>
      <c r="IQ219" s="292"/>
      <c r="IR219" s="292"/>
      <c r="IS219" s="292"/>
      <c r="IT219" s="292"/>
      <c r="IU219" s="292"/>
      <c r="IV219" s="292"/>
    </row>
    <row r="220" ht="18.75" customHeight="true" spans="1:256">
      <c r="A220" s="259" t="s">
        <v>1499</v>
      </c>
      <c r="B220" s="354">
        <v>41640.950512</v>
      </c>
      <c r="C220" s="352" t="s">
        <v>1500</v>
      </c>
      <c r="D220" s="353">
        <v>73813</v>
      </c>
      <c r="F220" s="349"/>
      <c r="H220" s="292"/>
      <c r="I220" s="292"/>
      <c r="J220" s="292"/>
      <c r="K220" s="292"/>
      <c r="L220" s="292" t="s">
        <v>1419</v>
      </c>
      <c r="M220" s="358">
        <v>7</v>
      </c>
      <c r="N220" s="292"/>
      <c r="O220" s="292"/>
      <c r="P220" s="292"/>
      <c r="Q220" s="250" t="s">
        <v>1501</v>
      </c>
      <c r="R220" s="250">
        <v>22330.950512</v>
      </c>
      <c r="S220" s="250">
        <v>19310</v>
      </c>
      <c r="T220" s="226">
        <v>41640.950512</v>
      </c>
      <c r="U220" s="292"/>
      <c r="V220" s="250">
        <f t="shared" si="4"/>
        <v>0</v>
      </c>
      <c r="W220" s="292"/>
      <c r="X220" s="292"/>
      <c r="Y220" s="292"/>
      <c r="Z220" s="292"/>
      <c r="AA220" s="292"/>
      <c r="AB220" s="292"/>
      <c r="AC220" s="292"/>
      <c r="AD220" s="292"/>
      <c r="AE220" s="292"/>
      <c r="AF220" s="292"/>
      <c r="AG220" s="292"/>
      <c r="AH220" s="292"/>
      <c r="AI220" s="292"/>
      <c r="AJ220" s="292"/>
      <c r="AK220" s="292"/>
      <c r="AL220" s="292"/>
      <c r="AM220" s="292"/>
      <c r="AN220" s="292"/>
      <c r="AO220" s="292"/>
      <c r="AP220" s="292"/>
      <c r="AQ220" s="292"/>
      <c r="AR220" s="292"/>
      <c r="AS220" s="292"/>
      <c r="AT220" s="292"/>
      <c r="AU220" s="292"/>
      <c r="AV220" s="292"/>
      <c r="AW220" s="292"/>
      <c r="AX220" s="292"/>
      <c r="AY220" s="292"/>
      <c r="AZ220" s="292"/>
      <c r="BA220" s="292"/>
      <c r="BB220" s="292"/>
      <c r="BC220" s="292"/>
      <c r="BD220" s="292"/>
      <c r="BE220" s="292"/>
      <c r="BF220" s="292"/>
      <c r="BG220" s="292"/>
      <c r="BH220" s="292"/>
      <c r="BI220" s="292"/>
      <c r="BJ220" s="292"/>
      <c r="BK220" s="292"/>
      <c r="BL220" s="292"/>
      <c r="BM220" s="292"/>
      <c r="BN220" s="292"/>
      <c r="BO220" s="292"/>
      <c r="BP220" s="292"/>
      <c r="BQ220" s="292"/>
      <c r="BR220" s="292"/>
      <c r="BS220" s="292"/>
      <c r="BT220" s="292"/>
      <c r="BU220" s="292"/>
      <c r="BV220" s="292"/>
      <c r="BW220" s="292"/>
      <c r="BX220" s="292"/>
      <c r="BY220" s="292"/>
      <c r="BZ220" s="292"/>
      <c r="CA220" s="292"/>
      <c r="CB220" s="292"/>
      <c r="CC220" s="292"/>
      <c r="CD220" s="292"/>
      <c r="CE220" s="292"/>
      <c r="CF220" s="292"/>
      <c r="CG220" s="292"/>
      <c r="CH220" s="292"/>
      <c r="CI220" s="292"/>
      <c r="CJ220" s="292"/>
      <c r="CK220" s="292"/>
      <c r="CL220" s="292"/>
      <c r="CM220" s="292"/>
      <c r="CN220" s="292"/>
      <c r="CO220" s="292"/>
      <c r="CP220" s="292"/>
      <c r="CQ220" s="292"/>
      <c r="CR220" s="292"/>
      <c r="CS220" s="292"/>
      <c r="CT220" s="292"/>
      <c r="CU220" s="292"/>
      <c r="CV220" s="292"/>
      <c r="CW220" s="292"/>
      <c r="CX220" s="292"/>
      <c r="CY220" s="292"/>
      <c r="CZ220" s="292"/>
      <c r="DA220" s="292"/>
      <c r="DB220" s="292"/>
      <c r="DC220" s="292"/>
      <c r="DD220" s="292"/>
      <c r="DE220" s="292"/>
      <c r="DF220" s="292"/>
      <c r="DG220" s="292"/>
      <c r="DH220" s="292"/>
      <c r="DI220" s="292"/>
      <c r="DJ220" s="292"/>
      <c r="DK220" s="292"/>
      <c r="DL220" s="292"/>
      <c r="DM220" s="292"/>
      <c r="DN220" s="292"/>
      <c r="DO220" s="292"/>
      <c r="DP220" s="292"/>
      <c r="DQ220" s="292"/>
      <c r="DR220" s="292"/>
      <c r="DS220" s="292"/>
      <c r="DT220" s="292"/>
      <c r="DU220" s="292"/>
      <c r="DV220" s="292"/>
      <c r="DW220" s="292"/>
      <c r="DX220" s="292"/>
      <c r="DY220" s="292"/>
      <c r="DZ220" s="292"/>
      <c r="EA220" s="292"/>
      <c r="EB220" s="292"/>
      <c r="EC220" s="292"/>
      <c r="ED220" s="292"/>
      <c r="EE220" s="292"/>
      <c r="EF220" s="292"/>
      <c r="EG220" s="292"/>
      <c r="EH220" s="292"/>
      <c r="EI220" s="292"/>
      <c r="EJ220" s="292"/>
      <c r="EK220" s="292"/>
      <c r="EL220" s="292"/>
      <c r="EM220" s="292"/>
      <c r="EN220" s="292"/>
      <c r="EO220" s="292"/>
      <c r="EP220" s="292"/>
      <c r="EQ220" s="292"/>
      <c r="ER220" s="292"/>
      <c r="ES220" s="292"/>
      <c r="ET220" s="292"/>
      <c r="EU220" s="292"/>
      <c r="EV220" s="292"/>
      <c r="EW220" s="292"/>
      <c r="EX220" s="292"/>
      <c r="EY220" s="292"/>
      <c r="EZ220" s="292"/>
      <c r="FA220" s="292"/>
      <c r="FB220" s="292"/>
      <c r="FC220" s="292"/>
      <c r="FD220" s="292"/>
      <c r="FE220" s="292"/>
      <c r="FF220" s="292"/>
      <c r="FG220" s="292"/>
      <c r="FH220" s="292"/>
      <c r="FI220" s="292"/>
      <c r="FJ220" s="292"/>
      <c r="FK220" s="292"/>
      <c r="FL220" s="292"/>
      <c r="FM220" s="292"/>
      <c r="FN220" s="292"/>
      <c r="FO220" s="292"/>
      <c r="FP220" s="292"/>
      <c r="FQ220" s="292"/>
      <c r="FR220" s="292"/>
      <c r="FS220" s="292"/>
      <c r="FT220" s="292"/>
      <c r="FU220" s="292"/>
      <c r="FV220" s="292"/>
      <c r="FW220" s="292"/>
      <c r="FX220" s="292"/>
      <c r="FY220" s="292"/>
      <c r="FZ220" s="292"/>
      <c r="GA220" s="292"/>
      <c r="GB220" s="292"/>
      <c r="GC220" s="292"/>
      <c r="GD220" s="292"/>
      <c r="GE220" s="292"/>
      <c r="GF220" s="292"/>
      <c r="GG220" s="292"/>
      <c r="GH220" s="292"/>
      <c r="GI220" s="292"/>
      <c r="GJ220" s="292"/>
      <c r="GK220" s="292"/>
      <c r="GL220" s="292"/>
      <c r="GM220" s="292"/>
      <c r="GN220" s="292"/>
      <c r="GO220" s="292"/>
      <c r="GP220" s="292"/>
      <c r="GQ220" s="292"/>
      <c r="GR220" s="292"/>
      <c r="GS220" s="292"/>
      <c r="GT220" s="292"/>
      <c r="GU220" s="292"/>
      <c r="GV220" s="292"/>
      <c r="GW220" s="292"/>
      <c r="GX220" s="292"/>
      <c r="GY220" s="292"/>
      <c r="GZ220" s="292"/>
      <c r="HA220" s="292"/>
      <c r="HB220" s="292"/>
      <c r="HC220" s="292"/>
      <c r="HD220" s="292"/>
      <c r="HE220" s="292"/>
      <c r="HF220" s="292"/>
      <c r="HG220" s="292"/>
      <c r="HH220" s="292"/>
      <c r="HI220" s="292"/>
      <c r="HJ220" s="292"/>
      <c r="HK220" s="292"/>
      <c r="HL220" s="292"/>
      <c r="HM220" s="292"/>
      <c r="HN220" s="292"/>
      <c r="HO220" s="292"/>
      <c r="HP220" s="292"/>
      <c r="HQ220" s="292"/>
      <c r="HR220" s="292"/>
      <c r="HS220" s="292"/>
      <c r="HT220" s="292"/>
      <c r="HU220" s="292"/>
      <c r="HV220" s="292"/>
      <c r="HW220" s="292"/>
      <c r="HX220" s="292"/>
      <c r="HY220" s="292"/>
      <c r="HZ220" s="292"/>
      <c r="IA220" s="292"/>
      <c r="IB220" s="292"/>
      <c r="IC220" s="292"/>
      <c r="ID220" s="292"/>
      <c r="IE220" s="292"/>
      <c r="IF220" s="292"/>
      <c r="IG220" s="292"/>
      <c r="IH220" s="292"/>
      <c r="II220" s="292"/>
      <c r="IJ220" s="292"/>
      <c r="IK220" s="292"/>
      <c r="IL220" s="292"/>
      <c r="IM220" s="292"/>
      <c r="IN220" s="292"/>
      <c r="IO220" s="292"/>
      <c r="IP220" s="292"/>
      <c r="IQ220" s="292"/>
      <c r="IR220" s="292"/>
      <c r="IS220" s="292"/>
      <c r="IT220" s="292"/>
      <c r="IU220" s="292"/>
      <c r="IV220" s="292"/>
    </row>
    <row r="221" ht="18.75" customHeight="true" spans="1:256">
      <c r="A221" s="259" t="s">
        <v>1502</v>
      </c>
      <c r="B221" s="354">
        <v>8000</v>
      </c>
      <c r="C221" s="352" t="s">
        <v>1503</v>
      </c>
      <c r="D221" s="353">
        <v>24235</v>
      </c>
      <c r="F221" s="349"/>
      <c r="H221" s="292"/>
      <c r="I221" s="292"/>
      <c r="J221" s="292"/>
      <c r="K221" s="292"/>
      <c r="L221" s="292" t="s">
        <v>1422</v>
      </c>
      <c r="M221" s="358">
        <v>15834.5795</v>
      </c>
      <c r="N221" s="292"/>
      <c r="O221" s="292"/>
      <c r="P221" s="292"/>
      <c r="Q221" s="250" t="s">
        <v>1504</v>
      </c>
      <c r="R221" s="250">
        <v>129</v>
      </c>
      <c r="S221" s="250">
        <v>7871</v>
      </c>
      <c r="T221" s="226">
        <v>8000</v>
      </c>
      <c r="U221" s="292"/>
      <c r="V221" s="250">
        <f t="shared" si="4"/>
        <v>0</v>
      </c>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292"/>
      <c r="BC221" s="292"/>
      <c r="BD221" s="292"/>
      <c r="BE221" s="292"/>
      <c r="BF221" s="292"/>
      <c r="BG221" s="292"/>
      <c r="BH221" s="292"/>
      <c r="BI221" s="292"/>
      <c r="BJ221" s="292"/>
      <c r="BK221" s="292"/>
      <c r="BL221" s="292"/>
      <c r="BM221" s="292"/>
      <c r="BN221" s="292"/>
      <c r="BO221" s="292"/>
      <c r="BP221" s="292"/>
      <c r="BQ221" s="292"/>
      <c r="BR221" s="292"/>
      <c r="BS221" s="292"/>
      <c r="BT221" s="292"/>
      <c r="BU221" s="292"/>
      <c r="BV221" s="292"/>
      <c r="BW221" s="292"/>
      <c r="BX221" s="292"/>
      <c r="BY221" s="292"/>
      <c r="BZ221" s="292"/>
      <c r="CA221" s="292"/>
      <c r="CB221" s="292"/>
      <c r="CC221" s="292"/>
      <c r="CD221" s="292"/>
      <c r="CE221" s="292"/>
      <c r="CF221" s="292"/>
      <c r="CG221" s="292"/>
      <c r="CH221" s="292"/>
      <c r="CI221" s="292"/>
      <c r="CJ221" s="292"/>
      <c r="CK221" s="292"/>
      <c r="CL221" s="292"/>
      <c r="CM221" s="292"/>
      <c r="CN221" s="292"/>
      <c r="CO221" s="292"/>
      <c r="CP221" s="292"/>
      <c r="CQ221" s="292"/>
      <c r="CR221" s="292"/>
      <c r="CS221" s="292"/>
      <c r="CT221" s="292"/>
      <c r="CU221" s="292"/>
      <c r="CV221" s="292"/>
      <c r="CW221" s="292"/>
      <c r="CX221" s="292"/>
      <c r="CY221" s="292"/>
      <c r="CZ221" s="292"/>
      <c r="DA221" s="292"/>
      <c r="DB221" s="292"/>
      <c r="DC221" s="292"/>
      <c r="DD221" s="292"/>
      <c r="DE221" s="292"/>
      <c r="DF221" s="292"/>
      <c r="DG221" s="292"/>
      <c r="DH221" s="292"/>
      <c r="DI221" s="292"/>
      <c r="DJ221" s="292"/>
      <c r="DK221" s="292"/>
      <c r="DL221" s="292"/>
      <c r="DM221" s="292"/>
      <c r="DN221" s="292"/>
      <c r="DO221" s="292"/>
      <c r="DP221" s="292"/>
      <c r="DQ221" s="292"/>
      <c r="DR221" s="292"/>
      <c r="DS221" s="292"/>
      <c r="DT221" s="292"/>
      <c r="DU221" s="292"/>
      <c r="DV221" s="292"/>
      <c r="DW221" s="292"/>
      <c r="DX221" s="292"/>
      <c r="DY221" s="292"/>
      <c r="DZ221" s="292"/>
      <c r="EA221" s="292"/>
      <c r="EB221" s="292"/>
      <c r="EC221" s="292"/>
      <c r="ED221" s="292"/>
      <c r="EE221" s="292"/>
      <c r="EF221" s="292"/>
      <c r="EG221" s="292"/>
      <c r="EH221" s="292"/>
      <c r="EI221" s="292"/>
      <c r="EJ221" s="292"/>
      <c r="EK221" s="292"/>
      <c r="EL221" s="292"/>
      <c r="EM221" s="292"/>
      <c r="EN221" s="292"/>
      <c r="EO221" s="292"/>
      <c r="EP221" s="292"/>
      <c r="EQ221" s="292"/>
      <c r="ER221" s="292"/>
      <c r="ES221" s="292"/>
      <c r="ET221" s="292"/>
      <c r="EU221" s="292"/>
      <c r="EV221" s="292"/>
      <c r="EW221" s="292"/>
      <c r="EX221" s="292"/>
      <c r="EY221" s="292"/>
      <c r="EZ221" s="292"/>
      <c r="FA221" s="292"/>
      <c r="FB221" s="292"/>
      <c r="FC221" s="292"/>
      <c r="FD221" s="292"/>
      <c r="FE221" s="292"/>
      <c r="FF221" s="292"/>
      <c r="FG221" s="292"/>
      <c r="FH221" s="292"/>
      <c r="FI221" s="292"/>
      <c r="FJ221" s="292"/>
      <c r="FK221" s="292"/>
      <c r="FL221" s="292"/>
      <c r="FM221" s="292"/>
      <c r="FN221" s="292"/>
      <c r="FO221" s="292"/>
      <c r="FP221" s="292"/>
      <c r="FQ221" s="292"/>
      <c r="FR221" s="292"/>
      <c r="FS221" s="292"/>
      <c r="FT221" s="292"/>
      <c r="FU221" s="292"/>
      <c r="FV221" s="292"/>
      <c r="FW221" s="292"/>
      <c r="FX221" s="292"/>
      <c r="FY221" s="292"/>
      <c r="FZ221" s="292"/>
      <c r="GA221" s="292"/>
      <c r="GB221" s="292"/>
      <c r="GC221" s="292"/>
      <c r="GD221" s="292"/>
      <c r="GE221" s="292"/>
      <c r="GF221" s="292"/>
      <c r="GG221" s="292"/>
      <c r="GH221" s="292"/>
      <c r="GI221" s="292"/>
      <c r="GJ221" s="292"/>
      <c r="GK221" s="292"/>
      <c r="GL221" s="292"/>
      <c r="GM221" s="292"/>
      <c r="GN221" s="292"/>
      <c r="GO221" s="292"/>
      <c r="GP221" s="292"/>
      <c r="GQ221" s="292"/>
      <c r="GR221" s="292"/>
      <c r="GS221" s="292"/>
      <c r="GT221" s="292"/>
      <c r="GU221" s="292"/>
      <c r="GV221" s="292"/>
      <c r="GW221" s="292"/>
      <c r="GX221" s="292"/>
      <c r="GY221" s="292"/>
      <c r="GZ221" s="292"/>
      <c r="HA221" s="292"/>
      <c r="HB221" s="292"/>
      <c r="HC221" s="292"/>
      <c r="HD221" s="292"/>
      <c r="HE221" s="292"/>
      <c r="HF221" s="292"/>
      <c r="HG221" s="292"/>
      <c r="HH221" s="292"/>
      <c r="HI221" s="292"/>
      <c r="HJ221" s="292"/>
      <c r="HK221" s="292"/>
      <c r="HL221" s="292"/>
      <c r="HM221" s="292"/>
      <c r="HN221" s="292"/>
      <c r="HO221" s="292"/>
      <c r="HP221" s="292"/>
      <c r="HQ221" s="292"/>
      <c r="HR221" s="292"/>
      <c r="HS221" s="292"/>
      <c r="HT221" s="292"/>
      <c r="HU221" s="292"/>
      <c r="HV221" s="292"/>
      <c r="HW221" s="292"/>
      <c r="HX221" s="292"/>
      <c r="HY221" s="292"/>
      <c r="HZ221" s="292"/>
      <c r="IA221" s="292"/>
      <c r="IB221" s="292"/>
      <c r="IC221" s="292"/>
      <c r="ID221" s="292"/>
      <c r="IE221" s="292"/>
      <c r="IF221" s="292"/>
      <c r="IG221" s="292"/>
      <c r="IH221" s="292"/>
      <c r="II221" s="292"/>
      <c r="IJ221" s="292"/>
      <c r="IK221" s="292"/>
      <c r="IL221" s="292"/>
      <c r="IM221" s="292"/>
      <c r="IN221" s="292"/>
      <c r="IO221" s="292"/>
      <c r="IP221" s="292"/>
      <c r="IQ221" s="292"/>
      <c r="IR221" s="292"/>
      <c r="IS221" s="292"/>
      <c r="IT221" s="292"/>
      <c r="IU221" s="292"/>
      <c r="IV221" s="292"/>
    </row>
    <row r="222" ht="18.75" customHeight="true" spans="1:256">
      <c r="A222" s="259" t="s">
        <v>1505</v>
      </c>
      <c r="B222" s="354">
        <v>8000</v>
      </c>
      <c r="C222" s="352" t="s">
        <v>1506</v>
      </c>
      <c r="D222" s="353">
        <v>10955</v>
      </c>
      <c r="F222" s="349"/>
      <c r="H222" s="292"/>
      <c r="I222" s="292"/>
      <c r="J222" s="292"/>
      <c r="K222" s="292"/>
      <c r="L222" s="292" t="s">
        <v>1507</v>
      </c>
      <c r="M222" s="358">
        <v>1882.352</v>
      </c>
      <c r="N222" s="292"/>
      <c r="O222" s="292"/>
      <c r="P222" s="292"/>
      <c r="Q222" s="250" t="s">
        <v>1508</v>
      </c>
      <c r="R222" s="250">
        <v>129</v>
      </c>
      <c r="S222" s="250">
        <v>7871</v>
      </c>
      <c r="T222" s="226">
        <v>8000</v>
      </c>
      <c r="U222" s="292"/>
      <c r="V222" s="250">
        <f t="shared" si="4"/>
        <v>0</v>
      </c>
      <c r="W222" s="292"/>
      <c r="X222" s="292"/>
      <c r="Y222" s="292"/>
      <c r="Z222" s="292"/>
      <c r="AA222" s="292"/>
      <c r="AB222" s="292"/>
      <c r="AC222" s="292"/>
      <c r="AD222" s="292"/>
      <c r="AE222" s="292"/>
      <c r="AF222" s="292"/>
      <c r="AG222" s="292"/>
      <c r="AH222" s="292"/>
      <c r="AI222" s="292"/>
      <c r="AJ222" s="292"/>
      <c r="AK222" s="292"/>
      <c r="AL222" s="292"/>
      <c r="AM222" s="292"/>
      <c r="AN222" s="292"/>
      <c r="AO222" s="292"/>
      <c r="AP222" s="292"/>
      <c r="AQ222" s="292"/>
      <c r="AR222" s="292"/>
      <c r="AS222" s="292"/>
      <c r="AT222" s="292"/>
      <c r="AU222" s="292"/>
      <c r="AV222" s="292"/>
      <c r="AW222" s="292"/>
      <c r="AX222" s="292"/>
      <c r="AY222" s="292"/>
      <c r="AZ222" s="292"/>
      <c r="BA222" s="292"/>
      <c r="BB222" s="292"/>
      <c r="BC222" s="292"/>
      <c r="BD222" s="292"/>
      <c r="BE222" s="292"/>
      <c r="BF222" s="292"/>
      <c r="BG222" s="292"/>
      <c r="BH222" s="292"/>
      <c r="BI222" s="292"/>
      <c r="BJ222" s="292"/>
      <c r="BK222" s="292"/>
      <c r="BL222" s="292"/>
      <c r="BM222" s="292"/>
      <c r="BN222" s="292"/>
      <c r="BO222" s="292"/>
      <c r="BP222" s="292"/>
      <c r="BQ222" s="292"/>
      <c r="BR222" s="292"/>
      <c r="BS222" s="292"/>
      <c r="BT222" s="292"/>
      <c r="BU222" s="292"/>
      <c r="BV222" s="292"/>
      <c r="BW222" s="292"/>
      <c r="BX222" s="292"/>
      <c r="BY222" s="292"/>
      <c r="BZ222" s="292"/>
      <c r="CA222" s="292"/>
      <c r="CB222" s="292"/>
      <c r="CC222" s="292"/>
      <c r="CD222" s="292"/>
      <c r="CE222" s="292"/>
      <c r="CF222" s="292"/>
      <c r="CG222" s="292"/>
      <c r="CH222" s="292"/>
      <c r="CI222" s="292"/>
      <c r="CJ222" s="292"/>
      <c r="CK222" s="292"/>
      <c r="CL222" s="292"/>
      <c r="CM222" s="292"/>
      <c r="CN222" s="292"/>
      <c r="CO222" s="292"/>
      <c r="CP222" s="292"/>
      <c r="CQ222" s="292"/>
      <c r="CR222" s="292"/>
      <c r="CS222" s="292"/>
      <c r="CT222" s="292"/>
      <c r="CU222" s="292"/>
      <c r="CV222" s="292"/>
      <c r="CW222" s="292"/>
      <c r="CX222" s="292"/>
      <c r="CY222" s="292"/>
      <c r="CZ222" s="292"/>
      <c r="DA222" s="292"/>
      <c r="DB222" s="292"/>
      <c r="DC222" s="292"/>
      <c r="DD222" s="292"/>
      <c r="DE222" s="292"/>
      <c r="DF222" s="292"/>
      <c r="DG222" s="292"/>
      <c r="DH222" s="292"/>
      <c r="DI222" s="292"/>
      <c r="DJ222" s="292"/>
      <c r="DK222" s="292"/>
      <c r="DL222" s="292"/>
      <c r="DM222" s="292"/>
      <c r="DN222" s="292"/>
      <c r="DO222" s="292"/>
      <c r="DP222" s="292"/>
      <c r="DQ222" s="292"/>
      <c r="DR222" s="292"/>
      <c r="DS222" s="292"/>
      <c r="DT222" s="292"/>
      <c r="DU222" s="292"/>
      <c r="DV222" s="292"/>
      <c r="DW222" s="292"/>
      <c r="DX222" s="292"/>
      <c r="DY222" s="292"/>
      <c r="DZ222" s="292"/>
      <c r="EA222" s="292"/>
      <c r="EB222" s="292"/>
      <c r="EC222" s="292"/>
      <c r="ED222" s="292"/>
      <c r="EE222" s="292"/>
      <c r="EF222" s="292"/>
      <c r="EG222" s="292"/>
      <c r="EH222" s="292"/>
      <c r="EI222" s="292"/>
      <c r="EJ222" s="292"/>
      <c r="EK222" s="292"/>
      <c r="EL222" s="292"/>
      <c r="EM222" s="292"/>
      <c r="EN222" s="292"/>
      <c r="EO222" s="292"/>
      <c r="EP222" s="292"/>
      <c r="EQ222" s="292"/>
      <c r="ER222" s="292"/>
      <c r="ES222" s="292"/>
      <c r="ET222" s="292"/>
      <c r="EU222" s="292"/>
      <c r="EV222" s="292"/>
      <c r="EW222" s="292"/>
      <c r="EX222" s="292"/>
      <c r="EY222" s="292"/>
      <c r="EZ222" s="292"/>
      <c r="FA222" s="292"/>
      <c r="FB222" s="292"/>
      <c r="FC222" s="292"/>
      <c r="FD222" s="292"/>
      <c r="FE222" s="292"/>
      <c r="FF222" s="292"/>
      <c r="FG222" s="292"/>
      <c r="FH222" s="292"/>
      <c r="FI222" s="292"/>
      <c r="FJ222" s="292"/>
      <c r="FK222" s="292"/>
      <c r="FL222" s="292"/>
      <c r="FM222" s="292"/>
      <c r="FN222" s="292"/>
      <c r="FO222" s="292"/>
      <c r="FP222" s="292"/>
      <c r="FQ222" s="292"/>
      <c r="FR222" s="292"/>
      <c r="FS222" s="292"/>
      <c r="FT222" s="292"/>
      <c r="FU222" s="292"/>
      <c r="FV222" s="292"/>
      <c r="FW222" s="292"/>
      <c r="FX222" s="292"/>
      <c r="FY222" s="292"/>
      <c r="FZ222" s="292"/>
      <c r="GA222" s="292"/>
      <c r="GB222" s="292"/>
      <c r="GC222" s="292"/>
      <c r="GD222" s="292"/>
      <c r="GE222" s="292"/>
      <c r="GF222" s="292"/>
      <c r="GG222" s="292"/>
      <c r="GH222" s="292"/>
      <c r="GI222" s="292"/>
      <c r="GJ222" s="292"/>
      <c r="GK222" s="292"/>
      <c r="GL222" s="292"/>
      <c r="GM222" s="292"/>
      <c r="GN222" s="292"/>
      <c r="GO222" s="292"/>
      <c r="GP222" s="292"/>
      <c r="GQ222" s="292"/>
      <c r="GR222" s="292"/>
      <c r="GS222" s="292"/>
      <c r="GT222" s="292"/>
      <c r="GU222" s="292"/>
      <c r="GV222" s="292"/>
      <c r="GW222" s="292"/>
      <c r="GX222" s="292"/>
      <c r="GY222" s="292"/>
      <c r="GZ222" s="292"/>
      <c r="HA222" s="292"/>
      <c r="HB222" s="292"/>
      <c r="HC222" s="292"/>
      <c r="HD222" s="292"/>
      <c r="HE222" s="292"/>
      <c r="HF222" s="292"/>
      <c r="HG222" s="292"/>
      <c r="HH222" s="292"/>
      <c r="HI222" s="292"/>
      <c r="HJ222" s="292"/>
      <c r="HK222" s="292"/>
      <c r="HL222" s="292"/>
      <c r="HM222" s="292"/>
      <c r="HN222" s="292"/>
      <c r="HO222" s="292"/>
      <c r="HP222" s="292"/>
      <c r="HQ222" s="292"/>
      <c r="HR222" s="292"/>
      <c r="HS222" s="292"/>
      <c r="HT222" s="292"/>
      <c r="HU222" s="292"/>
      <c r="HV222" s="292"/>
      <c r="HW222" s="292"/>
      <c r="HX222" s="292"/>
      <c r="HY222" s="292"/>
      <c r="HZ222" s="292"/>
      <c r="IA222" s="292"/>
      <c r="IB222" s="292"/>
      <c r="IC222" s="292"/>
      <c r="ID222" s="292"/>
      <c r="IE222" s="292"/>
      <c r="IF222" s="292"/>
      <c r="IG222" s="292"/>
      <c r="IH222" s="292"/>
      <c r="II222" s="292"/>
      <c r="IJ222" s="292"/>
      <c r="IK222" s="292"/>
      <c r="IL222" s="292"/>
      <c r="IM222" s="292"/>
      <c r="IN222" s="292"/>
      <c r="IO222" s="292"/>
      <c r="IP222" s="292"/>
      <c r="IQ222" s="292"/>
      <c r="IR222" s="292"/>
      <c r="IS222" s="292"/>
      <c r="IT222" s="292"/>
      <c r="IU222" s="292"/>
      <c r="IV222" s="292"/>
    </row>
    <row r="223" ht="18.75" customHeight="true" spans="1:256">
      <c r="A223" s="259" t="s">
        <v>1509</v>
      </c>
      <c r="B223" s="354">
        <v>3491.638148</v>
      </c>
      <c r="C223" s="352" t="s">
        <v>1510</v>
      </c>
      <c r="D223" s="353">
        <v>38623</v>
      </c>
      <c r="F223" s="349"/>
      <c r="H223" s="292"/>
      <c r="I223" s="292"/>
      <c r="J223" s="292"/>
      <c r="K223" s="292"/>
      <c r="L223" s="292" t="s">
        <v>1511</v>
      </c>
      <c r="M223" s="358">
        <v>4300</v>
      </c>
      <c r="N223" s="292"/>
      <c r="O223" s="292"/>
      <c r="P223" s="292"/>
      <c r="Q223" s="250" t="s">
        <v>1512</v>
      </c>
      <c r="R223" s="250">
        <v>3491.638148</v>
      </c>
      <c r="S223" s="250">
        <v>0</v>
      </c>
      <c r="T223" s="226">
        <v>3491.638148</v>
      </c>
      <c r="U223" s="292"/>
      <c r="V223" s="250">
        <f t="shared" si="4"/>
        <v>0</v>
      </c>
      <c r="W223" s="292"/>
      <c r="X223" s="292"/>
      <c r="Y223" s="292"/>
      <c r="Z223" s="292"/>
      <c r="AA223" s="292"/>
      <c r="AB223" s="292"/>
      <c r="AC223" s="292"/>
      <c r="AD223" s="292"/>
      <c r="AE223" s="292"/>
      <c r="AF223" s="292"/>
      <c r="AG223" s="292"/>
      <c r="AH223" s="292"/>
      <c r="AI223" s="292"/>
      <c r="AJ223" s="292"/>
      <c r="AK223" s="292"/>
      <c r="AL223" s="292"/>
      <c r="AM223" s="292"/>
      <c r="AN223" s="292"/>
      <c r="AO223" s="292"/>
      <c r="AP223" s="292"/>
      <c r="AQ223" s="292"/>
      <c r="AR223" s="292"/>
      <c r="AS223" s="292"/>
      <c r="AT223" s="292"/>
      <c r="AU223" s="292"/>
      <c r="AV223" s="292"/>
      <c r="AW223" s="292"/>
      <c r="AX223" s="292"/>
      <c r="AY223" s="292"/>
      <c r="AZ223" s="292"/>
      <c r="BA223" s="292"/>
      <c r="BB223" s="292"/>
      <c r="BC223" s="292"/>
      <c r="BD223" s="292"/>
      <c r="BE223" s="292"/>
      <c r="BF223" s="292"/>
      <c r="BG223" s="292"/>
      <c r="BH223" s="292"/>
      <c r="BI223" s="292"/>
      <c r="BJ223" s="292"/>
      <c r="BK223" s="292"/>
      <c r="BL223" s="292"/>
      <c r="BM223" s="292"/>
      <c r="BN223" s="292"/>
      <c r="BO223" s="292"/>
      <c r="BP223" s="292"/>
      <c r="BQ223" s="292"/>
      <c r="BR223" s="292"/>
      <c r="BS223" s="292"/>
      <c r="BT223" s="292"/>
      <c r="BU223" s="292"/>
      <c r="BV223" s="292"/>
      <c r="BW223" s="292"/>
      <c r="BX223" s="292"/>
      <c r="BY223" s="292"/>
      <c r="BZ223" s="292"/>
      <c r="CA223" s="292"/>
      <c r="CB223" s="292"/>
      <c r="CC223" s="292"/>
      <c r="CD223" s="292"/>
      <c r="CE223" s="292"/>
      <c r="CF223" s="292"/>
      <c r="CG223" s="292"/>
      <c r="CH223" s="292"/>
      <c r="CI223" s="292"/>
      <c r="CJ223" s="292"/>
      <c r="CK223" s="292"/>
      <c r="CL223" s="292"/>
      <c r="CM223" s="292"/>
      <c r="CN223" s="292"/>
      <c r="CO223" s="292"/>
      <c r="CP223" s="292"/>
      <c r="CQ223" s="292"/>
      <c r="CR223" s="292"/>
      <c r="CS223" s="292"/>
      <c r="CT223" s="292"/>
      <c r="CU223" s="292"/>
      <c r="CV223" s="292"/>
      <c r="CW223" s="292"/>
      <c r="CX223" s="292"/>
      <c r="CY223" s="292"/>
      <c r="CZ223" s="292"/>
      <c r="DA223" s="292"/>
      <c r="DB223" s="292"/>
      <c r="DC223" s="292"/>
      <c r="DD223" s="292"/>
      <c r="DE223" s="292"/>
      <c r="DF223" s="292"/>
      <c r="DG223" s="292"/>
      <c r="DH223" s="292"/>
      <c r="DI223" s="292"/>
      <c r="DJ223" s="292"/>
      <c r="DK223" s="292"/>
      <c r="DL223" s="292"/>
      <c r="DM223" s="292"/>
      <c r="DN223" s="292"/>
      <c r="DO223" s="292"/>
      <c r="DP223" s="292"/>
      <c r="DQ223" s="292"/>
      <c r="DR223" s="292"/>
      <c r="DS223" s="292"/>
      <c r="DT223" s="292"/>
      <c r="DU223" s="292"/>
      <c r="DV223" s="292"/>
      <c r="DW223" s="292"/>
      <c r="DX223" s="292"/>
      <c r="DY223" s="292"/>
      <c r="DZ223" s="292"/>
      <c r="EA223" s="292"/>
      <c r="EB223" s="292"/>
      <c r="EC223" s="292"/>
      <c r="ED223" s="292"/>
      <c r="EE223" s="292"/>
      <c r="EF223" s="292"/>
      <c r="EG223" s="292"/>
      <c r="EH223" s="292"/>
      <c r="EI223" s="292"/>
      <c r="EJ223" s="292"/>
      <c r="EK223" s="292"/>
      <c r="EL223" s="292"/>
      <c r="EM223" s="292"/>
      <c r="EN223" s="292"/>
      <c r="EO223" s="292"/>
      <c r="EP223" s="292"/>
      <c r="EQ223" s="292"/>
      <c r="ER223" s="292"/>
      <c r="ES223" s="292"/>
      <c r="ET223" s="292"/>
      <c r="EU223" s="292"/>
      <c r="EV223" s="292"/>
      <c r="EW223" s="292"/>
      <c r="EX223" s="292"/>
      <c r="EY223" s="292"/>
      <c r="EZ223" s="292"/>
      <c r="FA223" s="292"/>
      <c r="FB223" s="292"/>
      <c r="FC223" s="292"/>
      <c r="FD223" s="292"/>
      <c r="FE223" s="292"/>
      <c r="FF223" s="292"/>
      <c r="FG223" s="292"/>
      <c r="FH223" s="292"/>
      <c r="FI223" s="292"/>
      <c r="FJ223" s="292"/>
      <c r="FK223" s="292"/>
      <c r="FL223" s="292"/>
      <c r="FM223" s="292"/>
      <c r="FN223" s="292"/>
      <c r="FO223" s="292"/>
      <c r="FP223" s="292"/>
      <c r="FQ223" s="292"/>
      <c r="FR223" s="292"/>
      <c r="FS223" s="292"/>
      <c r="FT223" s="292"/>
      <c r="FU223" s="292"/>
      <c r="FV223" s="292"/>
      <c r="FW223" s="292"/>
      <c r="FX223" s="292"/>
      <c r="FY223" s="292"/>
      <c r="FZ223" s="292"/>
      <c r="GA223" s="292"/>
      <c r="GB223" s="292"/>
      <c r="GC223" s="292"/>
      <c r="GD223" s="292"/>
      <c r="GE223" s="292"/>
      <c r="GF223" s="292"/>
      <c r="GG223" s="292"/>
      <c r="GH223" s="292"/>
      <c r="GI223" s="292"/>
      <c r="GJ223" s="292"/>
      <c r="GK223" s="292"/>
      <c r="GL223" s="292"/>
      <c r="GM223" s="292"/>
      <c r="GN223" s="292"/>
      <c r="GO223" s="292"/>
      <c r="GP223" s="292"/>
      <c r="GQ223" s="292"/>
      <c r="GR223" s="292"/>
      <c r="GS223" s="292"/>
      <c r="GT223" s="292"/>
      <c r="GU223" s="292"/>
      <c r="GV223" s="292"/>
      <c r="GW223" s="292"/>
      <c r="GX223" s="292"/>
      <c r="GY223" s="292"/>
      <c r="GZ223" s="292"/>
      <c r="HA223" s="292"/>
      <c r="HB223" s="292"/>
      <c r="HC223" s="292"/>
      <c r="HD223" s="292"/>
      <c r="HE223" s="292"/>
      <c r="HF223" s="292"/>
      <c r="HG223" s="292"/>
      <c r="HH223" s="292"/>
      <c r="HI223" s="292"/>
      <c r="HJ223" s="292"/>
      <c r="HK223" s="292"/>
      <c r="HL223" s="292"/>
      <c r="HM223" s="292"/>
      <c r="HN223" s="292"/>
      <c r="HO223" s="292"/>
      <c r="HP223" s="292"/>
      <c r="HQ223" s="292"/>
      <c r="HR223" s="292"/>
      <c r="HS223" s="292"/>
      <c r="HT223" s="292"/>
      <c r="HU223" s="292"/>
      <c r="HV223" s="292"/>
      <c r="HW223" s="292"/>
      <c r="HX223" s="292"/>
      <c r="HY223" s="292"/>
      <c r="HZ223" s="292"/>
      <c r="IA223" s="292"/>
      <c r="IB223" s="292"/>
      <c r="IC223" s="292"/>
      <c r="ID223" s="292"/>
      <c r="IE223" s="292"/>
      <c r="IF223" s="292"/>
      <c r="IG223" s="292"/>
      <c r="IH223" s="292"/>
      <c r="II223" s="292"/>
      <c r="IJ223" s="292"/>
      <c r="IK223" s="292"/>
      <c r="IL223" s="292"/>
      <c r="IM223" s="292"/>
      <c r="IN223" s="292"/>
      <c r="IO223" s="292"/>
      <c r="IP223" s="292"/>
      <c r="IQ223" s="292"/>
      <c r="IR223" s="292"/>
      <c r="IS223" s="292"/>
      <c r="IT223" s="292"/>
      <c r="IU223" s="292"/>
      <c r="IV223" s="292"/>
    </row>
    <row r="224" ht="18.75" customHeight="true" spans="1:256">
      <c r="A224" s="259" t="s">
        <v>1513</v>
      </c>
      <c r="B224" s="354">
        <v>46</v>
      </c>
      <c r="C224" s="352"/>
      <c r="D224" s="353"/>
      <c r="F224" s="349"/>
      <c r="H224" s="292"/>
      <c r="I224" s="292"/>
      <c r="J224" s="292"/>
      <c r="K224" s="292"/>
      <c r="L224" s="292" t="s">
        <v>1425</v>
      </c>
      <c r="M224" s="358">
        <v>1152.4282</v>
      </c>
      <c r="N224" s="292"/>
      <c r="O224" s="292"/>
      <c r="P224" s="292"/>
      <c r="Q224" s="250" t="s">
        <v>1514</v>
      </c>
      <c r="R224" s="250">
        <v>46</v>
      </c>
      <c r="S224" s="250">
        <v>0</v>
      </c>
      <c r="T224" s="226">
        <v>46</v>
      </c>
      <c r="U224" s="292"/>
      <c r="V224" s="250">
        <f t="shared" si="4"/>
        <v>0</v>
      </c>
      <c r="W224" s="292"/>
      <c r="X224" s="292"/>
      <c r="Y224" s="292"/>
      <c r="Z224" s="292"/>
      <c r="AA224" s="292"/>
      <c r="AB224" s="292"/>
      <c r="AC224" s="292"/>
      <c r="AD224" s="292"/>
      <c r="AE224" s="292"/>
      <c r="AF224" s="292"/>
      <c r="AG224" s="292"/>
      <c r="AH224" s="292"/>
      <c r="AI224" s="292"/>
      <c r="AJ224" s="292"/>
      <c r="AK224" s="292"/>
      <c r="AL224" s="292"/>
      <c r="AM224" s="292"/>
      <c r="AN224" s="292"/>
      <c r="AO224" s="292"/>
      <c r="AP224" s="292"/>
      <c r="AQ224" s="292"/>
      <c r="AR224" s="292"/>
      <c r="AS224" s="292"/>
      <c r="AT224" s="292"/>
      <c r="AU224" s="292"/>
      <c r="AV224" s="292"/>
      <c r="AW224" s="292"/>
      <c r="AX224" s="292"/>
      <c r="AY224" s="292"/>
      <c r="AZ224" s="292"/>
      <c r="BA224" s="292"/>
      <c r="BB224" s="292"/>
      <c r="BC224" s="292"/>
      <c r="BD224" s="292"/>
      <c r="BE224" s="292"/>
      <c r="BF224" s="292"/>
      <c r="BG224" s="292"/>
      <c r="BH224" s="292"/>
      <c r="BI224" s="292"/>
      <c r="BJ224" s="292"/>
      <c r="BK224" s="292"/>
      <c r="BL224" s="292"/>
      <c r="BM224" s="292"/>
      <c r="BN224" s="292"/>
      <c r="BO224" s="292"/>
      <c r="BP224" s="292"/>
      <c r="BQ224" s="292"/>
      <c r="BR224" s="292"/>
      <c r="BS224" s="292"/>
      <c r="BT224" s="292"/>
      <c r="BU224" s="292"/>
      <c r="BV224" s="292"/>
      <c r="BW224" s="292"/>
      <c r="BX224" s="292"/>
      <c r="BY224" s="292"/>
      <c r="BZ224" s="292"/>
      <c r="CA224" s="292"/>
      <c r="CB224" s="292"/>
      <c r="CC224" s="292"/>
      <c r="CD224" s="292"/>
      <c r="CE224" s="292"/>
      <c r="CF224" s="292"/>
      <c r="CG224" s="292"/>
      <c r="CH224" s="292"/>
      <c r="CI224" s="292"/>
      <c r="CJ224" s="292"/>
      <c r="CK224" s="292"/>
      <c r="CL224" s="292"/>
      <c r="CM224" s="292"/>
      <c r="CN224" s="292"/>
      <c r="CO224" s="292"/>
      <c r="CP224" s="292"/>
      <c r="CQ224" s="292"/>
      <c r="CR224" s="292"/>
      <c r="CS224" s="292"/>
      <c r="CT224" s="292"/>
      <c r="CU224" s="292"/>
      <c r="CV224" s="292"/>
      <c r="CW224" s="292"/>
      <c r="CX224" s="292"/>
      <c r="CY224" s="292"/>
      <c r="CZ224" s="292"/>
      <c r="DA224" s="292"/>
      <c r="DB224" s="292"/>
      <c r="DC224" s="292"/>
      <c r="DD224" s="292"/>
      <c r="DE224" s="292"/>
      <c r="DF224" s="292"/>
      <c r="DG224" s="292"/>
      <c r="DH224" s="292"/>
      <c r="DI224" s="292"/>
      <c r="DJ224" s="292"/>
      <c r="DK224" s="292"/>
      <c r="DL224" s="292"/>
      <c r="DM224" s="292"/>
      <c r="DN224" s="292"/>
      <c r="DO224" s="292"/>
      <c r="DP224" s="292"/>
      <c r="DQ224" s="292"/>
      <c r="DR224" s="292"/>
      <c r="DS224" s="292"/>
      <c r="DT224" s="292"/>
      <c r="DU224" s="292"/>
      <c r="DV224" s="292"/>
      <c r="DW224" s="292"/>
      <c r="DX224" s="292"/>
      <c r="DY224" s="292"/>
      <c r="DZ224" s="292"/>
      <c r="EA224" s="292"/>
      <c r="EB224" s="292"/>
      <c r="EC224" s="292"/>
      <c r="ED224" s="292"/>
      <c r="EE224" s="292"/>
      <c r="EF224" s="292"/>
      <c r="EG224" s="292"/>
      <c r="EH224" s="292"/>
      <c r="EI224" s="292"/>
      <c r="EJ224" s="292"/>
      <c r="EK224" s="292"/>
      <c r="EL224" s="292"/>
      <c r="EM224" s="292"/>
      <c r="EN224" s="292"/>
      <c r="EO224" s="292"/>
      <c r="EP224" s="292"/>
      <c r="EQ224" s="292"/>
      <c r="ER224" s="292"/>
      <c r="ES224" s="292"/>
      <c r="ET224" s="292"/>
      <c r="EU224" s="292"/>
      <c r="EV224" s="292"/>
      <c r="EW224" s="292"/>
      <c r="EX224" s="292"/>
      <c r="EY224" s="292"/>
      <c r="EZ224" s="292"/>
      <c r="FA224" s="292"/>
      <c r="FB224" s="292"/>
      <c r="FC224" s="292"/>
      <c r="FD224" s="292"/>
      <c r="FE224" s="292"/>
      <c r="FF224" s="292"/>
      <c r="FG224" s="292"/>
      <c r="FH224" s="292"/>
      <c r="FI224" s="292"/>
      <c r="FJ224" s="292"/>
      <c r="FK224" s="292"/>
      <c r="FL224" s="292"/>
      <c r="FM224" s="292"/>
      <c r="FN224" s="292"/>
      <c r="FO224" s="292"/>
      <c r="FP224" s="292"/>
      <c r="FQ224" s="292"/>
      <c r="FR224" s="292"/>
      <c r="FS224" s="292"/>
      <c r="FT224" s="292"/>
      <c r="FU224" s="292"/>
      <c r="FV224" s="292"/>
      <c r="FW224" s="292"/>
      <c r="FX224" s="292"/>
      <c r="FY224" s="292"/>
      <c r="FZ224" s="292"/>
      <c r="GA224" s="292"/>
      <c r="GB224" s="292"/>
      <c r="GC224" s="292"/>
      <c r="GD224" s="292"/>
      <c r="GE224" s="292"/>
      <c r="GF224" s="292"/>
      <c r="GG224" s="292"/>
      <c r="GH224" s="292"/>
      <c r="GI224" s="292"/>
      <c r="GJ224" s="292"/>
      <c r="GK224" s="292"/>
      <c r="GL224" s="292"/>
      <c r="GM224" s="292"/>
      <c r="GN224" s="292"/>
      <c r="GO224" s="292"/>
      <c r="GP224" s="292"/>
      <c r="GQ224" s="292"/>
      <c r="GR224" s="292"/>
      <c r="GS224" s="292"/>
      <c r="GT224" s="292"/>
      <c r="GU224" s="292"/>
      <c r="GV224" s="292"/>
      <c r="GW224" s="292"/>
      <c r="GX224" s="292"/>
      <c r="GY224" s="292"/>
      <c r="GZ224" s="292"/>
      <c r="HA224" s="292"/>
      <c r="HB224" s="292"/>
      <c r="HC224" s="292"/>
      <c r="HD224" s="292"/>
      <c r="HE224" s="292"/>
      <c r="HF224" s="292"/>
      <c r="HG224" s="292"/>
      <c r="HH224" s="292"/>
      <c r="HI224" s="292"/>
      <c r="HJ224" s="292"/>
      <c r="HK224" s="292"/>
      <c r="HL224" s="292"/>
      <c r="HM224" s="292"/>
      <c r="HN224" s="292"/>
      <c r="HO224" s="292"/>
      <c r="HP224" s="292"/>
      <c r="HQ224" s="292"/>
      <c r="HR224" s="292"/>
      <c r="HS224" s="292"/>
      <c r="HT224" s="292"/>
      <c r="HU224" s="292"/>
      <c r="HV224" s="292"/>
      <c r="HW224" s="292"/>
      <c r="HX224" s="292"/>
      <c r="HY224" s="292"/>
      <c r="HZ224" s="292"/>
      <c r="IA224" s="292"/>
      <c r="IB224" s="292"/>
      <c r="IC224" s="292"/>
      <c r="ID224" s="292"/>
      <c r="IE224" s="292"/>
      <c r="IF224" s="292"/>
      <c r="IG224" s="292"/>
      <c r="IH224" s="292"/>
      <c r="II224" s="292"/>
      <c r="IJ224" s="292"/>
      <c r="IK224" s="292"/>
      <c r="IL224" s="292"/>
      <c r="IM224" s="292"/>
      <c r="IN224" s="292"/>
      <c r="IO224" s="292"/>
      <c r="IP224" s="292"/>
      <c r="IQ224" s="292"/>
      <c r="IR224" s="292"/>
      <c r="IS224" s="292"/>
      <c r="IT224" s="292"/>
      <c r="IU224" s="292"/>
      <c r="IV224" s="292"/>
    </row>
    <row r="225" s="292" customFormat="true" ht="18.75" customHeight="true" spans="1:22">
      <c r="A225" s="259" t="s">
        <v>1515</v>
      </c>
      <c r="B225" s="354">
        <v>247.764205</v>
      </c>
      <c r="C225" s="352"/>
      <c r="D225" s="353"/>
      <c r="E225" s="250"/>
      <c r="F225" s="349"/>
      <c r="G225" s="250"/>
      <c r="L225" s="292" t="s">
        <v>1428</v>
      </c>
      <c r="M225" s="358">
        <v>801.9293</v>
      </c>
      <c r="Q225" s="250" t="s">
        <v>1516</v>
      </c>
      <c r="R225" s="250">
        <v>247.764205</v>
      </c>
      <c r="S225" s="250">
        <v>0</v>
      </c>
      <c r="T225" s="226">
        <v>247.764205</v>
      </c>
      <c r="V225" s="250">
        <f t="shared" si="4"/>
        <v>0</v>
      </c>
    </row>
    <row r="226" s="292" customFormat="true" ht="18.75" customHeight="true" spans="1:22">
      <c r="A226" s="259" t="s">
        <v>1517</v>
      </c>
      <c r="B226" s="354">
        <v>1763.966038</v>
      </c>
      <c r="C226" s="352"/>
      <c r="D226" s="353"/>
      <c r="E226" s="250"/>
      <c r="F226" s="349"/>
      <c r="G226" s="250"/>
      <c r="L226" s="292" t="s">
        <v>1431</v>
      </c>
      <c r="M226" s="358">
        <v>7697.87</v>
      </c>
      <c r="Q226" s="250" t="s">
        <v>1518</v>
      </c>
      <c r="R226" s="250">
        <v>1763.966038</v>
      </c>
      <c r="S226" s="250">
        <v>0</v>
      </c>
      <c r="T226" s="226">
        <v>1763.966038</v>
      </c>
      <c r="V226" s="250">
        <f t="shared" si="4"/>
        <v>0</v>
      </c>
    </row>
    <row r="227" s="292" customFormat="true" ht="18.75" customHeight="true" spans="1:22">
      <c r="A227" s="259" t="s">
        <v>1519</v>
      </c>
      <c r="B227" s="354">
        <v>12000</v>
      </c>
      <c r="C227" s="352"/>
      <c r="D227" s="353"/>
      <c r="E227" s="250"/>
      <c r="F227" s="349"/>
      <c r="G227" s="250"/>
      <c r="L227" s="292" t="s">
        <v>1434</v>
      </c>
      <c r="M227" s="358">
        <v>215280.225</v>
      </c>
      <c r="Q227" s="250" t="s">
        <v>1520</v>
      </c>
      <c r="R227" s="250">
        <v>0</v>
      </c>
      <c r="S227" s="250">
        <v>12000</v>
      </c>
      <c r="T227" s="226">
        <v>12000</v>
      </c>
      <c r="V227" s="250">
        <f t="shared" si="4"/>
        <v>0</v>
      </c>
    </row>
    <row r="228" s="292" customFormat="true" ht="18.75" customHeight="true" spans="1:22">
      <c r="A228" s="259" t="s">
        <v>1521</v>
      </c>
      <c r="B228" s="354">
        <v>12000</v>
      </c>
      <c r="C228" s="352"/>
      <c r="D228" s="353"/>
      <c r="E228" s="250"/>
      <c r="F228" s="349"/>
      <c r="G228" s="250"/>
      <c r="L228" s="292" t="s">
        <v>1437</v>
      </c>
      <c r="M228" s="358">
        <v>215280.225</v>
      </c>
      <c r="Q228" s="250" t="s">
        <v>1522</v>
      </c>
      <c r="R228" s="250">
        <v>0</v>
      </c>
      <c r="S228" s="250">
        <v>12000</v>
      </c>
      <c r="T228" s="226">
        <v>12000</v>
      </c>
      <c r="V228" s="250">
        <f t="shared" si="4"/>
        <v>0</v>
      </c>
    </row>
    <row r="229" s="292" customFormat="true" ht="18.75" customHeight="true" spans="1:22">
      <c r="A229" s="259" t="s">
        <v>1523</v>
      </c>
      <c r="B229" s="354">
        <v>412820.75</v>
      </c>
      <c r="C229" s="352"/>
      <c r="D229" s="353"/>
      <c r="E229" s="250"/>
      <c r="F229" s="349"/>
      <c r="G229" s="250"/>
      <c r="L229" s="292" t="s">
        <v>1524</v>
      </c>
      <c r="M229" s="359">
        <v>4760217.77</v>
      </c>
      <c r="Q229" s="250" t="s">
        <v>1525</v>
      </c>
      <c r="R229" s="250"/>
      <c r="S229" s="250">
        <v>412820.75</v>
      </c>
      <c r="T229" s="226">
        <v>412820.75</v>
      </c>
      <c r="V229" s="250">
        <f t="shared" si="4"/>
        <v>0</v>
      </c>
    </row>
    <row r="230" s="292" customFormat="true" ht="18.75" customHeight="true" spans="1:22">
      <c r="A230" s="257" t="s">
        <v>1526</v>
      </c>
      <c r="B230" s="351">
        <v>5528028.121045</v>
      </c>
      <c r="C230" s="352"/>
      <c r="D230" s="353"/>
      <c r="E230" s="250"/>
      <c r="F230" s="349"/>
      <c r="G230" s="250"/>
      <c r="L230" s="292" t="s">
        <v>1441</v>
      </c>
      <c r="M230" s="358">
        <v>1107208.7907</v>
      </c>
      <c r="Q230" s="250" t="s">
        <v>1526</v>
      </c>
      <c r="R230" s="250">
        <v>909810.761045001</v>
      </c>
      <c r="S230" s="250">
        <v>1227992.5</v>
      </c>
      <c r="T230" s="226">
        <v>2137803.261045</v>
      </c>
      <c r="V230" s="250">
        <f t="shared" si="4"/>
        <v>3390224.86</v>
      </c>
    </row>
    <row r="231" s="292" customFormat="true" ht="18.75" customHeight="true" spans="1:22">
      <c r="A231" s="259" t="s">
        <v>1527</v>
      </c>
      <c r="B231" s="354">
        <v>826385.461692</v>
      </c>
      <c r="C231" s="352"/>
      <c r="D231" s="353"/>
      <c r="E231" s="250"/>
      <c r="F231" s="349"/>
      <c r="G231" s="250"/>
      <c r="L231" s="292" t="s">
        <v>1444</v>
      </c>
      <c r="M231" s="358">
        <v>22093.8261</v>
      </c>
      <c r="Q231" s="250" t="s">
        <v>1528</v>
      </c>
      <c r="R231" s="250">
        <v>581594.761692</v>
      </c>
      <c r="S231" s="250">
        <v>244790.7</v>
      </c>
      <c r="T231" s="226">
        <v>826385.461692</v>
      </c>
      <c r="V231" s="250">
        <f t="shared" si="4"/>
        <v>0</v>
      </c>
    </row>
    <row r="232" s="292" customFormat="true" ht="18.75" customHeight="true" spans="1:22">
      <c r="A232" s="259" t="s">
        <v>1529</v>
      </c>
      <c r="B232" s="354">
        <v>1652.945</v>
      </c>
      <c r="C232" s="352"/>
      <c r="D232" s="353"/>
      <c r="E232" s="250"/>
      <c r="F232" s="349"/>
      <c r="G232" s="250"/>
      <c r="L232" s="292" t="s">
        <v>1530</v>
      </c>
      <c r="M232" s="358">
        <v>9048.9661</v>
      </c>
      <c r="Q232" s="250" t="s">
        <v>1531</v>
      </c>
      <c r="R232" s="250">
        <v>1652.945</v>
      </c>
      <c r="S232" s="250">
        <v>0</v>
      </c>
      <c r="T232" s="226">
        <v>1652.945</v>
      </c>
      <c r="V232" s="250">
        <f t="shared" si="4"/>
        <v>0</v>
      </c>
    </row>
    <row r="233" s="292" customFormat="true" ht="18.75" customHeight="true" spans="1:22">
      <c r="A233" s="259" t="s">
        <v>1532</v>
      </c>
      <c r="B233" s="354">
        <v>899.036</v>
      </c>
      <c r="C233" s="352"/>
      <c r="D233" s="353"/>
      <c r="E233" s="250"/>
      <c r="F233" s="349"/>
      <c r="G233" s="250"/>
      <c r="L233" s="292" t="s">
        <v>1447</v>
      </c>
      <c r="M233" s="358">
        <v>4103.76</v>
      </c>
      <c r="Q233" s="250" t="s">
        <v>1533</v>
      </c>
      <c r="R233" s="250">
        <v>899.036</v>
      </c>
      <c r="S233" s="250">
        <v>0</v>
      </c>
      <c r="T233" s="226">
        <v>899.036</v>
      </c>
      <c r="V233" s="250">
        <f t="shared" si="4"/>
        <v>0</v>
      </c>
    </row>
    <row r="234" s="292" customFormat="true" ht="18.75" customHeight="true" spans="1:22">
      <c r="A234" s="259" t="s">
        <v>1534</v>
      </c>
      <c r="B234" s="354">
        <v>457.49</v>
      </c>
      <c r="C234" s="352"/>
      <c r="D234" s="353"/>
      <c r="E234" s="250"/>
      <c r="F234" s="349"/>
      <c r="G234" s="250"/>
      <c r="L234" s="292" t="s">
        <v>1450</v>
      </c>
      <c r="M234" s="358">
        <v>7740</v>
      </c>
      <c r="Q234" s="250" t="s">
        <v>1535</v>
      </c>
      <c r="R234" s="250">
        <v>457.49</v>
      </c>
      <c r="S234" s="250">
        <v>0</v>
      </c>
      <c r="T234" s="226">
        <v>457.49</v>
      </c>
      <c r="V234" s="250">
        <f t="shared" si="4"/>
        <v>0</v>
      </c>
    </row>
    <row r="235" s="292" customFormat="true" ht="18.75" customHeight="true" spans="1:22">
      <c r="A235" s="259" t="s">
        <v>1536</v>
      </c>
      <c r="B235" s="354">
        <v>5364.975</v>
      </c>
      <c r="C235" s="352"/>
      <c r="D235" s="353"/>
      <c r="E235" s="250"/>
      <c r="F235" s="349"/>
      <c r="G235" s="250"/>
      <c r="L235" s="292" t="s">
        <v>1453</v>
      </c>
      <c r="M235" s="358">
        <v>1201.1</v>
      </c>
      <c r="Q235" s="250" t="s">
        <v>1537</v>
      </c>
      <c r="R235" s="250">
        <v>5364.975</v>
      </c>
      <c r="S235" s="250">
        <v>0</v>
      </c>
      <c r="T235" s="226">
        <v>5364.975</v>
      </c>
      <c r="V235" s="250">
        <f t="shared" si="4"/>
        <v>0</v>
      </c>
    </row>
    <row r="236" s="292" customFormat="true" ht="18.75" customHeight="true" spans="1:22">
      <c r="A236" s="259" t="s">
        <v>1538</v>
      </c>
      <c r="B236" s="354">
        <v>2950</v>
      </c>
      <c r="C236" s="352"/>
      <c r="D236" s="353"/>
      <c r="E236" s="250"/>
      <c r="F236" s="349"/>
      <c r="G236" s="250"/>
      <c r="L236" s="292" t="s">
        <v>1457</v>
      </c>
      <c r="M236" s="358">
        <v>5628.1098</v>
      </c>
      <c r="Q236" s="250" t="s">
        <v>1539</v>
      </c>
      <c r="R236" s="250">
        <v>2950</v>
      </c>
      <c r="S236" s="250">
        <v>0</v>
      </c>
      <c r="T236" s="226">
        <v>2950</v>
      </c>
      <c r="V236" s="250">
        <f t="shared" si="4"/>
        <v>0</v>
      </c>
    </row>
    <row r="237" s="292" customFormat="true" ht="18.75" customHeight="true" spans="1:22">
      <c r="A237" s="259" t="s">
        <v>1540</v>
      </c>
      <c r="B237" s="354">
        <v>2457.225</v>
      </c>
      <c r="C237" s="352"/>
      <c r="D237" s="353"/>
      <c r="E237" s="250"/>
      <c r="F237" s="349"/>
      <c r="G237" s="250"/>
      <c r="L237" s="292" t="s">
        <v>1461</v>
      </c>
      <c r="M237" s="358">
        <v>3228.1098</v>
      </c>
      <c r="Q237" s="250" t="s">
        <v>1541</v>
      </c>
      <c r="R237" s="250">
        <v>2457.225</v>
      </c>
      <c r="S237" s="250">
        <v>0</v>
      </c>
      <c r="T237" s="226">
        <v>2457.225</v>
      </c>
      <c r="V237" s="250">
        <f t="shared" si="4"/>
        <v>0</v>
      </c>
    </row>
    <row r="238" s="292" customFormat="true" ht="18.75" customHeight="true" spans="1:22">
      <c r="A238" s="259" t="s">
        <v>1542</v>
      </c>
      <c r="B238" s="354">
        <v>131</v>
      </c>
      <c r="C238" s="352"/>
      <c r="D238" s="353"/>
      <c r="E238" s="250"/>
      <c r="F238" s="349"/>
      <c r="G238" s="250"/>
      <c r="L238" s="292" t="s">
        <v>1464</v>
      </c>
      <c r="M238" s="358">
        <v>2400</v>
      </c>
      <c r="Q238" s="250" t="s">
        <v>1543</v>
      </c>
      <c r="R238" s="250">
        <v>131</v>
      </c>
      <c r="S238" s="250">
        <v>0</v>
      </c>
      <c r="T238" s="226">
        <v>131</v>
      </c>
      <c r="V238" s="250">
        <f t="shared" si="4"/>
        <v>0</v>
      </c>
    </row>
    <row r="239" s="292" customFormat="true" ht="18.75" customHeight="true" spans="1:22">
      <c r="A239" s="259" t="s">
        <v>1544</v>
      </c>
      <c r="B239" s="354">
        <v>1000</v>
      </c>
      <c r="C239" s="352"/>
      <c r="D239" s="353"/>
      <c r="E239" s="250"/>
      <c r="F239" s="349"/>
      <c r="G239" s="250"/>
      <c r="L239" s="292" t="s">
        <v>1467</v>
      </c>
      <c r="M239" s="358">
        <v>529305.9166</v>
      </c>
      <c r="Q239" s="250" t="s">
        <v>1545</v>
      </c>
      <c r="R239" s="250">
        <v>1000</v>
      </c>
      <c r="S239" s="250">
        <v>0</v>
      </c>
      <c r="T239" s="226">
        <v>1000</v>
      </c>
      <c r="V239" s="250">
        <f t="shared" si="4"/>
        <v>0</v>
      </c>
    </row>
    <row r="240" s="292" customFormat="true" ht="18.75" customHeight="true" spans="1:22">
      <c r="A240" s="259" t="s">
        <v>1546</v>
      </c>
      <c r="B240" s="354">
        <v>258696</v>
      </c>
      <c r="C240" s="352"/>
      <c r="D240" s="353"/>
      <c r="E240" s="250"/>
      <c r="F240" s="349"/>
      <c r="G240" s="250"/>
      <c r="L240" s="292" t="s">
        <v>1470</v>
      </c>
      <c r="M240" s="358">
        <v>81654</v>
      </c>
      <c r="Q240" s="250" t="s">
        <v>1547</v>
      </c>
      <c r="R240" s="250">
        <v>255338</v>
      </c>
      <c r="S240" s="250">
        <v>3358</v>
      </c>
      <c r="T240" s="226">
        <v>258696</v>
      </c>
      <c r="V240" s="250">
        <f t="shared" si="4"/>
        <v>0</v>
      </c>
    </row>
    <row r="241" s="292" customFormat="true" ht="18.75" customHeight="true" spans="1:22">
      <c r="A241" s="259" t="s">
        <v>1548</v>
      </c>
      <c r="B241" s="354">
        <v>6000</v>
      </c>
      <c r="C241" s="352"/>
      <c r="D241" s="353"/>
      <c r="E241" s="250"/>
      <c r="F241" s="349"/>
      <c r="G241" s="250"/>
      <c r="L241" s="292" t="s">
        <v>1473</v>
      </c>
      <c r="M241" s="358">
        <v>270371</v>
      </c>
      <c r="Q241" s="250" t="s">
        <v>1549</v>
      </c>
      <c r="R241" s="250">
        <v>0</v>
      </c>
      <c r="S241" s="250">
        <v>6000</v>
      </c>
      <c r="T241" s="226">
        <v>6000</v>
      </c>
      <c r="V241" s="250">
        <f t="shared" si="4"/>
        <v>0</v>
      </c>
    </row>
    <row r="242" s="292" customFormat="true" ht="18.75" customHeight="true" spans="1:22">
      <c r="A242" s="262" t="s">
        <v>1550</v>
      </c>
      <c r="B242" s="355">
        <v>304.85</v>
      </c>
      <c r="C242" s="352"/>
      <c r="D242" s="353"/>
      <c r="E242" s="250"/>
      <c r="F242" s="349"/>
      <c r="G242" s="250"/>
      <c r="L242" s="292" t="s">
        <v>1477</v>
      </c>
      <c r="M242" s="358">
        <v>31243.9166</v>
      </c>
      <c r="Q242" s="250" t="s">
        <v>1551</v>
      </c>
      <c r="R242" s="250">
        <v>304.85</v>
      </c>
      <c r="S242" s="250">
        <v>0</v>
      </c>
      <c r="T242" s="226">
        <v>304.85</v>
      </c>
      <c r="V242" s="250">
        <f t="shared" si="4"/>
        <v>0</v>
      </c>
    </row>
    <row r="243" s="292" customFormat="true" ht="18.75" customHeight="true" spans="1:22">
      <c r="A243" s="259" t="s">
        <v>1552</v>
      </c>
      <c r="B243" s="354">
        <v>2313.93</v>
      </c>
      <c r="C243" s="352"/>
      <c r="D243" s="353"/>
      <c r="E243" s="250"/>
      <c r="F243" s="349"/>
      <c r="G243" s="250"/>
      <c r="L243" s="292" t="s">
        <v>1483</v>
      </c>
      <c r="M243" s="358">
        <v>146037</v>
      </c>
      <c r="Q243" s="250" t="s">
        <v>1553</v>
      </c>
      <c r="R243" s="250">
        <v>2313.93</v>
      </c>
      <c r="S243" s="250">
        <v>0</v>
      </c>
      <c r="T243" s="226">
        <v>2313.93</v>
      </c>
      <c r="V243" s="250">
        <f t="shared" si="4"/>
        <v>0</v>
      </c>
    </row>
    <row r="244" s="292" customFormat="true" ht="18.75" customHeight="true" spans="1:22">
      <c r="A244" s="259" t="s">
        <v>1554</v>
      </c>
      <c r="B244" s="354">
        <v>512216.367079</v>
      </c>
      <c r="C244" s="352"/>
      <c r="D244" s="353"/>
      <c r="E244" s="250"/>
      <c r="F244" s="349"/>
      <c r="G244" s="250"/>
      <c r="L244" s="292" t="s">
        <v>1555</v>
      </c>
      <c r="M244" s="358">
        <v>5000</v>
      </c>
      <c r="Q244" s="250" t="s">
        <v>1556</v>
      </c>
      <c r="R244" s="250">
        <v>276783.667079</v>
      </c>
      <c r="S244" s="250">
        <v>235432.7</v>
      </c>
      <c r="T244" s="226">
        <v>512216.367079</v>
      </c>
      <c r="V244" s="250">
        <f t="shared" si="4"/>
        <v>0</v>
      </c>
    </row>
    <row r="245" s="292" customFormat="true" ht="18.75" customHeight="true" spans="1:22">
      <c r="A245" s="259" t="s">
        <v>1557</v>
      </c>
      <c r="B245" s="354">
        <v>367534.274469</v>
      </c>
      <c r="C245" s="352"/>
      <c r="D245" s="353"/>
      <c r="E245" s="250"/>
      <c r="F245" s="349"/>
      <c r="G245" s="250"/>
      <c r="L245" s="292" t="s">
        <v>1558</v>
      </c>
      <c r="M245" s="358">
        <v>5000</v>
      </c>
      <c r="Q245" s="250" t="s">
        <v>1559</v>
      </c>
      <c r="R245" s="250">
        <v>123487.544469</v>
      </c>
      <c r="S245" s="250">
        <v>244046.73</v>
      </c>
      <c r="T245" s="226">
        <v>367534.274469</v>
      </c>
      <c r="V245" s="250">
        <f t="shared" si="4"/>
        <v>0</v>
      </c>
    </row>
    <row r="246" s="292" customFormat="true" ht="18.75" customHeight="true" spans="1:22">
      <c r="A246" s="259" t="s">
        <v>1560</v>
      </c>
      <c r="B246" s="354">
        <v>209.73</v>
      </c>
      <c r="C246" s="352"/>
      <c r="D246" s="353"/>
      <c r="E246" s="250"/>
      <c r="F246" s="349"/>
      <c r="G246" s="250"/>
      <c r="L246" s="292" t="s">
        <v>1486</v>
      </c>
      <c r="M246" s="358">
        <v>283.34</v>
      </c>
      <c r="Q246" s="250" t="s">
        <v>1561</v>
      </c>
      <c r="R246" s="250">
        <v>209.73</v>
      </c>
      <c r="S246" s="250">
        <v>0</v>
      </c>
      <c r="T246" s="226">
        <v>209.73</v>
      </c>
      <c r="V246" s="250">
        <f t="shared" si="4"/>
        <v>0</v>
      </c>
    </row>
    <row r="247" s="292" customFormat="true" ht="18.75" customHeight="true" spans="1:22">
      <c r="A247" s="259" t="s">
        <v>1562</v>
      </c>
      <c r="B247" s="354">
        <v>803.3</v>
      </c>
      <c r="C247" s="352"/>
      <c r="D247" s="353"/>
      <c r="E247" s="250"/>
      <c r="F247" s="349"/>
      <c r="G247" s="250"/>
      <c r="L247" s="292" t="s">
        <v>1563</v>
      </c>
      <c r="M247" s="358">
        <v>3.82</v>
      </c>
      <c r="Q247" s="250" t="s">
        <v>1564</v>
      </c>
      <c r="R247" s="250">
        <v>803.3</v>
      </c>
      <c r="S247" s="250">
        <v>0</v>
      </c>
      <c r="T247" s="226">
        <v>803.3</v>
      </c>
      <c r="V247" s="250">
        <f t="shared" si="4"/>
        <v>0</v>
      </c>
    </row>
    <row r="248" s="292" customFormat="true" ht="18.75" customHeight="true" spans="1:22">
      <c r="A248" s="259" t="s">
        <v>1565</v>
      </c>
      <c r="B248" s="354">
        <v>252013</v>
      </c>
      <c r="C248" s="352"/>
      <c r="D248" s="353"/>
      <c r="E248" s="250"/>
      <c r="F248" s="349"/>
      <c r="G248" s="250"/>
      <c r="L248" s="292" t="s">
        <v>1489</v>
      </c>
      <c r="M248" s="358">
        <v>279.52</v>
      </c>
      <c r="Q248" s="250" t="s">
        <v>1566</v>
      </c>
      <c r="R248" s="250">
        <v>8977.27</v>
      </c>
      <c r="S248" s="250">
        <v>243035.73</v>
      </c>
      <c r="T248" s="226">
        <v>252013</v>
      </c>
      <c r="V248" s="250">
        <f t="shared" si="4"/>
        <v>0</v>
      </c>
    </row>
    <row r="249" s="292" customFormat="true" ht="18.75" customHeight="true" spans="1:22">
      <c r="A249" s="259" t="s">
        <v>1567</v>
      </c>
      <c r="B249" s="354">
        <v>2629.56</v>
      </c>
      <c r="C249" s="352"/>
      <c r="D249" s="353"/>
      <c r="E249" s="250"/>
      <c r="F249" s="349"/>
      <c r="G249" s="250"/>
      <c r="L249" s="292" t="s">
        <v>1492</v>
      </c>
      <c r="M249" s="358">
        <v>323925</v>
      </c>
      <c r="Q249" s="250" t="s">
        <v>1568</v>
      </c>
      <c r="R249" s="250">
        <v>2629.56</v>
      </c>
      <c r="S249" s="250">
        <v>0</v>
      </c>
      <c r="T249" s="226">
        <v>2629.56</v>
      </c>
      <c r="V249" s="250">
        <f t="shared" si="4"/>
        <v>0</v>
      </c>
    </row>
    <row r="250" s="292" customFormat="true" ht="18.75" customHeight="true" spans="1:22">
      <c r="A250" s="259" t="s">
        <v>1569</v>
      </c>
      <c r="B250" s="354">
        <v>106</v>
      </c>
      <c r="C250" s="352"/>
      <c r="D250" s="353"/>
      <c r="E250" s="250"/>
      <c r="F250" s="349"/>
      <c r="G250" s="250"/>
      <c r="L250" s="292" t="s">
        <v>1495</v>
      </c>
      <c r="M250" s="358">
        <v>323925</v>
      </c>
      <c r="Q250" s="250" t="s">
        <v>1570</v>
      </c>
      <c r="R250" s="250">
        <v>106</v>
      </c>
      <c r="S250" s="250">
        <v>0</v>
      </c>
      <c r="T250" s="226">
        <v>106</v>
      </c>
      <c r="V250" s="250">
        <f t="shared" si="4"/>
        <v>0</v>
      </c>
    </row>
    <row r="251" s="292" customFormat="true" ht="18.75" customHeight="true" spans="1:22">
      <c r="A251" s="259" t="s">
        <v>1571</v>
      </c>
      <c r="B251" s="354">
        <v>300</v>
      </c>
      <c r="C251" s="352"/>
      <c r="D251" s="353"/>
      <c r="E251" s="250"/>
      <c r="F251" s="349"/>
      <c r="G251" s="250"/>
      <c r="L251" s="292" t="s">
        <v>1498</v>
      </c>
      <c r="M251" s="358">
        <v>4021.2902</v>
      </c>
      <c r="Q251" s="250" t="s">
        <v>1572</v>
      </c>
      <c r="R251" s="250">
        <v>300</v>
      </c>
      <c r="S251" s="250">
        <v>0</v>
      </c>
      <c r="T251" s="226">
        <v>300</v>
      </c>
      <c r="V251" s="250">
        <f t="shared" si="4"/>
        <v>0</v>
      </c>
    </row>
    <row r="252" s="292" customFormat="true" ht="18.75" customHeight="true" spans="1:22">
      <c r="A252" s="259" t="s">
        <v>1573</v>
      </c>
      <c r="B252" s="354">
        <v>167</v>
      </c>
      <c r="C252" s="352"/>
      <c r="D252" s="353"/>
      <c r="E252" s="250"/>
      <c r="F252" s="349"/>
      <c r="G252" s="250"/>
      <c r="L252" s="292" t="s">
        <v>1501</v>
      </c>
      <c r="M252" s="358">
        <v>4021.2902</v>
      </c>
      <c r="Q252" s="250" t="s">
        <v>1574</v>
      </c>
      <c r="R252" s="250">
        <v>167</v>
      </c>
      <c r="S252" s="250">
        <v>0</v>
      </c>
      <c r="T252" s="226">
        <v>167</v>
      </c>
      <c r="V252" s="250">
        <f t="shared" si="4"/>
        <v>0</v>
      </c>
    </row>
    <row r="253" s="292" customFormat="true" ht="18.75" customHeight="true" spans="1:22">
      <c r="A253" s="259" t="s">
        <v>1575</v>
      </c>
      <c r="B253" s="354">
        <v>15554</v>
      </c>
      <c r="C253" s="352"/>
      <c r="D253" s="353"/>
      <c r="E253" s="250"/>
      <c r="F253" s="349"/>
      <c r="G253" s="250"/>
      <c r="L253" s="292" t="s">
        <v>1504</v>
      </c>
      <c r="M253" s="358">
        <v>8000</v>
      </c>
      <c r="Q253" s="250" t="s">
        <v>1576</v>
      </c>
      <c r="R253" s="250">
        <v>14543</v>
      </c>
      <c r="S253" s="250">
        <v>1011</v>
      </c>
      <c r="T253" s="226">
        <v>15554</v>
      </c>
      <c r="V253" s="250">
        <f t="shared" si="4"/>
        <v>0</v>
      </c>
    </row>
    <row r="254" s="292" customFormat="true" ht="18.75" customHeight="true" spans="1:22">
      <c r="A254" s="259" t="s">
        <v>1577</v>
      </c>
      <c r="B254" s="354">
        <v>53196.4052</v>
      </c>
      <c r="C254" s="352"/>
      <c r="D254" s="353"/>
      <c r="E254" s="250"/>
      <c r="F254" s="349"/>
      <c r="G254" s="250"/>
      <c r="L254" s="292" t="s">
        <v>1508</v>
      </c>
      <c r="M254" s="358">
        <v>8000</v>
      </c>
      <c r="Q254" s="250" t="s">
        <v>1578</v>
      </c>
      <c r="R254" s="250">
        <v>53196.4052</v>
      </c>
      <c r="S254" s="250">
        <v>0</v>
      </c>
      <c r="T254" s="226">
        <v>53196.4052</v>
      </c>
      <c r="V254" s="250">
        <f t="shared" si="4"/>
        <v>0</v>
      </c>
    </row>
    <row r="255" s="292" customFormat="true" ht="18.75" customHeight="true" spans="1:22">
      <c r="A255" s="259" t="s">
        <v>1579</v>
      </c>
      <c r="B255" s="354">
        <v>244394.503434</v>
      </c>
      <c r="C255" s="352"/>
      <c r="D255" s="353"/>
      <c r="E255" s="250"/>
      <c r="F255" s="349"/>
      <c r="G255" s="250"/>
      <c r="L255" s="292" t="s">
        <v>1512</v>
      </c>
      <c r="M255" s="358">
        <v>3321.648</v>
      </c>
      <c r="Q255" s="250" t="s">
        <v>1580</v>
      </c>
      <c r="R255" s="250">
        <v>111046.703434</v>
      </c>
      <c r="S255" s="250">
        <v>133347.8</v>
      </c>
      <c r="T255" s="226">
        <v>244394.503434</v>
      </c>
      <c r="V255" s="250">
        <f t="shared" si="4"/>
        <v>0</v>
      </c>
    </row>
    <row r="256" s="292" customFormat="true" ht="18.75" customHeight="true" spans="1:22">
      <c r="A256" s="259" t="s">
        <v>1581</v>
      </c>
      <c r="B256" s="354">
        <v>136261</v>
      </c>
      <c r="C256" s="352"/>
      <c r="D256" s="353"/>
      <c r="E256" s="250"/>
      <c r="F256" s="349"/>
      <c r="G256" s="250"/>
      <c r="L256" s="292" t="s">
        <v>1582</v>
      </c>
      <c r="M256" s="358">
        <v>1526.4094</v>
      </c>
      <c r="Q256" s="250" t="s">
        <v>1583</v>
      </c>
      <c r="R256" s="250">
        <v>18261</v>
      </c>
      <c r="S256" s="250">
        <v>118000</v>
      </c>
      <c r="T256" s="226">
        <v>136261</v>
      </c>
      <c r="V256" s="250">
        <f t="shared" si="4"/>
        <v>0</v>
      </c>
    </row>
    <row r="257" s="292" customFormat="true" ht="18.75" customHeight="true" spans="1:22">
      <c r="A257" s="259" t="s">
        <v>1584</v>
      </c>
      <c r="B257" s="354">
        <v>7494.597039</v>
      </c>
      <c r="C257" s="352"/>
      <c r="D257" s="353"/>
      <c r="E257" s="250"/>
      <c r="F257" s="349"/>
      <c r="G257" s="250"/>
      <c r="L257" s="292" t="s">
        <v>1514</v>
      </c>
      <c r="M257" s="358">
        <v>20</v>
      </c>
      <c r="Q257" s="250" t="s">
        <v>1585</v>
      </c>
      <c r="R257" s="250">
        <v>7494.597039</v>
      </c>
      <c r="S257" s="250">
        <v>0</v>
      </c>
      <c r="T257" s="226">
        <v>7494.597039</v>
      </c>
      <c r="V257" s="250">
        <f t="shared" si="4"/>
        <v>0</v>
      </c>
    </row>
    <row r="258" s="292" customFormat="true" ht="18.75" customHeight="true" spans="1:22">
      <c r="A258" s="259" t="s">
        <v>1586</v>
      </c>
      <c r="B258" s="354">
        <v>2000</v>
      </c>
      <c r="C258" s="352"/>
      <c r="D258" s="353"/>
      <c r="E258" s="250"/>
      <c r="F258" s="349"/>
      <c r="G258" s="250"/>
      <c r="L258" s="292" t="s">
        <v>1516</v>
      </c>
      <c r="M258" s="358">
        <v>252.6567</v>
      </c>
      <c r="Q258" s="250" t="s">
        <v>1587</v>
      </c>
      <c r="R258" s="250">
        <v>2000</v>
      </c>
      <c r="S258" s="250">
        <v>0</v>
      </c>
      <c r="T258" s="226">
        <v>2000</v>
      </c>
      <c r="V258" s="250">
        <f t="shared" si="4"/>
        <v>0</v>
      </c>
    </row>
    <row r="259" s="292" customFormat="true" ht="18.75" customHeight="true" spans="1:22">
      <c r="A259" s="259" t="s">
        <v>1588</v>
      </c>
      <c r="B259" s="354">
        <v>1222.22</v>
      </c>
      <c r="C259" s="352"/>
      <c r="D259" s="353"/>
      <c r="E259" s="250"/>
      <c r="F259" s="349"/>
      <c r="G259" s="250"/>
      <c r="L259" s="292" t="s">
        <v>1518</v>
      </c>
      <c r="M259" s="358">
        <v>1522.5819</v>
      </c>
      <c r="Q259" s="250" t="s">
        <v>1589</v>
      </c>
      <c r="R259" s="250">
        <v>1222.22</v>
      </c>
      <c r="S259" s="250">
        <v>0</v>
      </c>
      <c r="T259" s="226">
        <v>1222.22</v>
      </c>
      <c r="V259" s="250">
        <f t="shared" si="4"/>
        <v>0</v>
      </c>
    </row>
    <row r="260" s="292" customFormat="true" ht="18.75" customHeight="true" spans="1:22">
      <c r="A260" s="259" t="s">
        <v>1590</v>
      </c>
      <c r="B260" s="354">
        <v>2200.4604</v>
      </c>
      <c r="C260" s="352"/>
      <c r="D260" s="353"/>
      <c r="E260" s="250"/>
      <c r="F260" s="349"/>
      <c r="G260" s="250"/>
      <c r="L260" s="292" t="s">
        <v>1520</v>
      </c>
      <c r="M260" s="358">
        <v>42000</v>
      </c>
      <c r="Q260" s="250" t="s">
        <v>1591</v>
      </c>
      <c r="R260" s="250">
        <v>700.4604</v>
      </c>
      <c r="S260" s="250">
        <v>1500</v>
      </c>
      <c r="T260" s="226">
        <v>2200.4604</v>
      </c>
      <c r="V260" s="250">
        <f t="shared" ref="V260:V310" si="5">B260-T260</f>
        <v>0</v>
      </c>
    </row>
    <row r="261" s="292" customFormat="true" ht="18.75" customHeight="true" spans="1:22">
      <c r="A261" s="259" t="s">
        <v>1592</v>
      </c>
      <c r="B261" s="354">
        <v>2508.94</v>
      </c>
      <c r="C261" s="352"/>
      <c r="D261" s="353"/>
      <c r="E261" s="250"/>
      <c r="F261" s="349"/>
      <c r="G261" s="250"/>
      <c r="L261" s="292" t="s">
        <v>1522</v>
      </c>
      <c r="M261" s="358">
        <v>42000</v>
      </c>
      <c r="Q261" s="250" t="s">
        <v>1593</v>
      </c>
      <c r="R261" s="250">
        <v>2508.94</v>
      </c>
      <c r="S261" s="250">
        <v>0</v>
      </c>
      <c r="T261" s="226">
        <v>2508.94</v>
      </c>
      <c r="V261" s="250">
        <f t="shared" si="5"/>
        <v>0</v>
      </c>
    </row>
    <row r="262" s="292" customFormat="true" ht="18.75" customHeight="true" spans="1:22">
      <c r="A262" s="259" t="s">
        <v>1594</v>
      </c>
      <c r="B262" s="354">
        <v>1144.1</v>
      </c>
      <c r="C262" s="352"/>
      <c r="D262" s="353"/>
      <c r="E262" s="250"/>
      <c r="F262" s="349"/>
      <c r="G262" s="250"/>
      <c r="L262" s="292" t="s">
        <v>1595</v>
      </c>
      <c r="M262" s="359">
        <v>163629.66</v>
      </c>
      <c r="Q262" s="250" t="s">
        <v>1596</v>
      </c>
      <c r="R262" s="250">
        <v>1144.1</v>
      </c>
      <c r="S262" s="250">
        <v>0</v>
      </c>
      <c r="T262" s="226">
        <v>1144.1</v>
      </c>
      <c r="V262" s="250">
        <f t="shared" si="5"/>
        <v>0</v>
      </c>
    </row>
    <row r="263" s="292" customFormat="true" ht="18.75" customHeight="true" spans="1:22">
      <c r="A263" s="259" t="s">
        <v>1597</v>
      </c>
      <c r="B263" s="354">
        <v>26504.721273</v>
      </c>
      <c r="C263" s="352"/>
      <c r="D263" s="353"/>
      <c r="E263" s="250"/>
      <c r="F263" s="349"/>
      <c r="G263" s="250"/>
      <c r="L263" s="292" t="s">
        <v>1526</v>
      </c>
      <c r="M263" s="358">
        <v>5742968.657407</v>
      </c>
      <c r="Q263" s="250" t="s">
        <v>1598</v>
      </c>
      <c r="R263" s="250">
        <v>26504.721273</v>
      </c>
      <c r="S263" s="250">
        <v>0</v>
      </c>
      <c r="T263" s="226">
        <v>26504.721273</v>
      </c>
      <c r="V263" s="250">
        <f t="shared" si="5"/>
        <v>0</v>
      </c>
    </row>
    <row r="264" s="292" customFormat="true" ht="18.75" customHeight="true" spans="1:22">
      <c r="A264" s="259" t="s">
        <v>1599</v>
      </c>
      <c r="B264" s="354">
        <v>6843.4643</v>
      </c>
      <c r="C264" s="352"/>
      <c r="D264" s="353"/>
      <c r="E264" s="250"/>
      <c r="F264" s="349"/>
      <c r="G264" s="250"/>
      <c r="L264" s="292" t="s">
        <v>1528</v>
      </c>
      <c r="M264" s="358">
        <v>1207577.791829</v>
      </c>
      <c r="Q264" s="250" t="s">
        <v>1600</v>
      </c>
      <c r="R264" s="250">
        <v>6843.4643</v>
      </c>
      <c r="S264" s="250">
        <v>0</v>
      </c>
      <c r="T264" s="226">
        <v>6843.4643</v>
      </c>
      <c r="V264" s="250">
        <f t="shared" si="5"/>
        <v>0</v>
      </c>
    </row>
    <row r="265" s="292" customFormat="true" ht="18.75" customHeight="true" spans="1:22">
      <c r="A265" s="259" t="s">
        <v>1601</v>
      </c>
      <c r="B265" s="354">
        <v>456.56</v>
      </c>
      <c r="C265" s="352"/>
      <c r="D265" s="353"/>
      <c r="E265" s="250"/>
      <c r="F265" s="349"/>
      <c r="G265" s="250"/>
      <c r="L265" s="292" t="s">
        <v>1602</v>
      </c>
      <c r="M265" s="358">
        <v>17839.1635</v>
      </c>
      <c r="Q265" s="250" t="s">
        <v>1603</v>
      </c>
      <c r="R265" s="250">
        <v>456.56</v>
      </c>
      <c r="S265" s="250">
        <v>0</v>
      </c>
      <c r="T265" s="226">
        <v>456.56</v>
      </c>
      <c r="V265" s="250">
        <f t="shared" si="5"/>
        <v>0</v>
      </c>
    </row>
    <row r="266" s="292" customFormat="true" ht="18.75" customHeight="true" spans="1:22">
      <c r="A266" s="259" t="s">
        <v>1604</v>
      </c>
      <c r="B266" s="354">
        <v>3000</v>
      </c>
      <c r="C266" s="352"/>
      <c r="D266" s="353"/>
      <c r="E266" s="250"/>
      <c r="F266" s="349"/>
      <c r="G266" s="250"/>
      <c r="L266" s="292" t="s">
        <v>1605</v>
      </c>
      <c r="M266" s="358">
        <v>691.8825</v>
      </c>
      <c r="Q266" s="250" t="s">
        <v>1606</v>
      </c>
      <c r="R266" s="250">
        <v>0</v>
      </c>
      <c r="S266" s="250">
        <v>3000</v>
      </c>
      <c r="T266" s="226">
        <v>3000</v>
      </c>
      <c r="V266" s="250">
        <f t="shared" si="5"/>
        <v>0</v>
      </c>
    </row>
    <row r="267" s="292" customFormat="true" ht="18.75" customHeight="true" spans="1:22">
      <c r="A267" s="259" t="s">
        <v>1607</v>
      </c>
      <c r="B267" s="354">
        <v>8382</v>
      </c>
      <c r="C267" s="352"/>
      <c r="D267" s="353"/>
      <c r="E267" s="250"/>
      <c r="F267" s="349"/>
      <c r="G267" s="250"/>
      <c r="L267" s="292" t="s">
        <v>1608</v>
      </c>
      <c r="M267" s="358">
        <v>16353.4743</v>
      </c>
      <c r="Q267" s="250" t="s">
        <v>1609</v>
      </c>
      <c r="R267" s="250">
        <v>60</v>
      </c>
      <c r="S267" s="250">
        <v>8322</v>
      </c>
      <c r="T267" s="250">
        <v>8382</v>
      </c>
      <c r="V267" s="250">
        <f t="shared" si="5"/>
        <v>0</v>
      </c>
    </row>
    <row r="268" s="292" customFormat="true" ht="18.75" customHeight="true" spans="1:22">
      <c r="A268" s="259" t="s">
        <v>1573</v>
      </c>
      <c r="B268" s="354">
        <v>1293.1</v>
      </c>
      <c r="C268" s="352"/>
      <c r="D268" s="353"/>
      <c r="E268" s="250"/>
      <c r="F268" s="349"/>
      <c r="G268" s="250"/>
      <c r="L268" s="292" t="s">
        <v>1531</v>
      </c>
      <c r="M268" s="358">
        <v>1805.3735</v>
      </c>
      <c r="Q268" s="250" t="s">
        <v>1610</v>
      </c>
      <c r="R268" s="250">
        <v>1293.1</v>
      </c>
      <c r="S268" s="250">
        <v>0</v>
      </c>
      <c r="T268" s="250">
        <v>1293.1</v>
      </c>
      <c r="V268" s="250">
        <f t="shared" si="5"/>
        <v>0</v>
      </c>
    </row>
    <row r="269" s="292" customFormat="true" ht="18.75" customHeight="true" spans="1:22">
      <c r="A269" s="259" t="s">
        <v>1611</v>
      </c>
      <c r="B269" s="354">
        <v>1058.4</v>
      </c>
      <c r="C269" s="352"/>
      <c r="D269" s="353"/>
      <c r="E269" s="250"/>
      <c r="F269" s="349"/>
      <c r="G269" s="250"/>
      <c r="L269" s="292" t="s">
        <v>1533</v>
      </c>
      <c r="M269" s="358">
        <v>3572.037529</v>
      </c>
      <c r="Q269" s="250" t="s">
        <v>1612</v>
      </c>
      <c r="R269" s="250">
        <v>1058.4</v>
      </c>
      <c r="S269" s="250">
        <v>0</v>
      </c>
      <c r="T269" s="250">
        <v>1058.4</v>
      </c>
      <c r="V269" s="250">
        <f t="shared" si="5"/>
        <v>0</v>
      </c>
    </row>
    <row r="270" s="292" customFormat="true" ht="18.75" customHeight="true" spans="1:22">
      <c r="A270" s="259" t="s">
        <v>1613</v>
      </c>
      <c r="B270" s="354">
        <v>3467.4</v>
      </c>
      <c r="C270" s="352"/>
      <c r="D270" s="353"/>
      <c r="E270" s="250"/>
      <c r="F270" s="349"/>
      <c r="G270" s="250"/>
      <c r="L270" s="292" t="s">
        <v>1535</v>
      </c>
      <c r="M270" s="358">
        <v>411.49</v>
      </c>
      <c r="Q270" s="250" t="s">
        <v>1614</v>
      </c>
      <c r="R270" s="250">
        <v>941.6</v>
      </c>
      <c r="S270" s="250">
        <v>2525.8</v>
      </c>
      <c r="T270" s="250">
        <v>3467.4</v>
      </c>
      <c r="V270" s="250">
        <f t="shared" si="5"/>
        <v>0</v>
      </c>
    </row>
    <row r="271" s="292" customFormat="true" ht="18.75" customHeight="true" spans="1:22">
      <c r="A271" s="259" t="s">
        <v>1615</v>
      </c>
      <c r="B271" s="354">
        <v>85220.666</v>
      </c>
      <c r="C271" s="352"/>
      <c r="D271" s="353"/>
      <c r="E271" s="250"/>
      <c r="F271" s="349"/>
      <c r="G271" s="250"/>
      <c r="L271" s="292" t="s">
        <v>1537</v>
      </c>
      <c r="M271" s="358">
        <v>5753.8</v>
      </c>
      <c r="Q271" s="250" t="s">
        <v>1616</v>
      </c>
      <c r="R271" s="250">
        <v>84780.666</v>
      </c>
      <c r="S271" s="250">
        <v>440</v>
      </c>
      <c r="T271" s="250">
        <v>85220.666</v>
      </c>
      <c r="V271" s="250">
        <f t="shared" si="5"/>
        <v>0</v>
      </c>
    </row>
    <row r="272" s="292" customFormat="true" ht="18.75" customHeight="true" spans="1:22">
      <c r="A272" s="259" t="s">
        <v>1617</v>
      </c>
      <c r="B272" s="354">
        <v>85220.666</v>
      </c>
      <c r="C272" s="352"/>
      <c r="D272" s="353"/>
      <c r="E272" s="250"/>
      <c r="F272" s="349"/>
      <c r="G272" s="250"/>
      <c r="L272" s="292" t="s">
        <v>1539</v>
      </c>
      <c r="M272" s="358">
        <v>2950</v>
      </c>
      <c r="Q272" s="250" t="s">
        <v>1618</v>
      </c>
      <c r="R272" s="250">
        <v>84780.666</v>
      </c>
      <c r="S272" s="250">
        <v>440</v>
      </c>
      <c r="T272" s="250">
        <v>85220.666</v>
      </c>
      <c r="V272" s="250">
        <f t="shared" si="5"/>
        <v>0</v>
      </c>
    </row>
    <row r="273" s="292" customFormat="true" ht="18.75" customHeight="true" spans="1:22">
      <c r="A273" s="259" t="s">
        <v>1619</v>
      </c>
      <c r="B273" s="354">
        <v>597315.27</v>
      </c>
      <c r="C273" s="352"/>
      <c r="D273" s="353"/>
      <c r="E273" s="250"/>
      <c r="F273" s="349"/>
      <c r="G273" s="250"/>
      <c r="L273" s="292" t="s">
        <v>1541</v>
      </c>
      <c r="M273" s="358">
        <v>2399.97</v>
      </c>
      <c r="Q273" s="250" t="s">
        <v>1620</v>
      </c>
      <c r="R273" s="250">
        <v>0</v>
      </c>
      <c r="S273" s="250">
        <v>597315.27</v>
      </c>
      <c r="T273" s="250">
        <v>597315.27</v>
      </c>
      <c r="V273" s="250">
        <f t="shared" si="5"/>
        <v>0</v>
      </c>
    </row>
    <row r="274" s="292" customFormat="true" ht="18.75" customHeight="true" spans="1:22">
      <c r="A274" s="259" t="s">
        <v>1621</v>
      </c>
      <c r="B274" s="354">
        <v>532927.27</v>
      </c>
      <c r="C274" s="352"/>
      <c r="D274" s="353"/>
      <c r="E274" s="250"/>
      <c r="F274" s="349"/>
      <c r="G274" s="250"/>
      <c r="L274" s="292" t="s">
        <v>1543</v>
      </c>
      <c r="M274" s="358">
        <v>131</v>
      </c>
      <c r="Q274" s="250" t="s">
        <v>1622</v>
      </c>
      <c r="R274" s="250">
        <v>0</v>
      </c>
      <c r="S274" s="250">
        <v>532927.27</v>
      </c>
      <c r="T274" s="250">
        <v>532927.27</v>
      </c>
      <c r="V274" s="250">
        <f t="shared" si="5"/>
        <v>0</v>
      </c>
    </row>
    <row r="275" s="292" customFormat="true" ht="18.75" customHeight="true" spans="1:22">
      <c r="A275" s="259" t="s">
        <v>1623</v>
      </c>
      <c r="B275" s="354">
        <v>64388</v>
      </c>
      <c r="C275" s="352"/>
      <c r="D275" s="353"/>
      <c r="E275" s="250"/>
      <c r="F275" s="349"/>
      <c r="G275" s="250"/>
      <c r="L275" s="292" t="s">
        <v>1545</v>
      </c>
      <c r="M275" s="358">
        <v>12000</v>
      </c>
      <c r="Q275" s="250" t="s">
        <v>1624</v>
      </c>
      <c r="R275" s="250">
        <v>0</v>
      </c>
      <c r="S275" s="250">
        <v>64388</v>
      </c>
      <c r="T275" s="250">
        <v>64388</v>
      </c>
      <c r="V275" s="250">
        <f t="shared" si="5"/>
        <v>0</v>
      </c>
    </row>
    <row r="276" s="292" customFormat="true" ht="18.75" customHeight="true" spans="1:22">
      <c r="A276" s="262" t="s">
        <v>1625</v>
      </c>
      <c r="B276" s="355">
        <v>1509</v>
      </c>
      <c r="C276" s="352"/>
      <c r="D276" s="353"/>
      <c r="E276" s="250"/>
      <c r="F276" s="349"/>
      <c r="G276" s="250"/>
      <c r="L276" s="292" t="s">
        <v>1547</v>
      </c>
      <c r="M276" s="358">
        <v>504827</v>
      </c>
      <c r="Q276" s="250" t="s">
        <v>1626</v>
      </c>
      <c r="R276" s="250">
        <v>407</v>
      </c>
      <c r="S276" s="250">
        <v>1102</v>
      </c>
      <c r="T276" s="250">
        <v>1509</v>
      </c>
      <c r="V276" s="250">
        <f t="shared" si="5"/>
        <v>0</v>
      </c>
    </row>
    <row r="277" s="292" customFormat="true" ht="18.75" customHeight="true" spans="1:22">
      <c r="A277" s="259" t="s">
        <v>1627</v>
      </c>
      <c r="B277" s="354">
        <v>1102</v>
      </c>
      <c r="C277" s="352"/>
      <c r="D277" s="353"/>
      <c r="E277" s="250"/>
      <c r="F277" s="349"/>
      <c r="G277" s="250"/>
      <c r="L277" s="292" t="s">
        <v>1549</v>
      </c>
      <c r="M277" s="358">
        <v>5400</v>
      </c>
      <c r="Q277" s="250" t="s">
        <v>1628</v>
      </c>
      <c r="R277" s="250">
        <v>0</v>
      </c>
      <c r="S277" s="250">
        <v>1102</v>
      </c>
      <c r="T277" s="250">
        <v>1102</v>
      </c>
      <c r="V277" s="250">
        <f t="shared" si="5"/>
        <v>0</v>
      </c>
    </row>
    <row r="278" s="292" customFormat="true" ht="18.75" customHeight="true" spans="1:22">
      <c r="A278" s="259" t="s">
        <v>1629</v>
      </c>
      <c r="B278" s="354">
        <v>407</v>
      </c>
      <c r="C278" s="352"/>
      <c r="D278" s="353"/>
      <c r="E278" s="250"/>
      <c r="F278" s="349"/>
      <c r="G278" s="250"/>
      <c r="L278" s="292" t="s">
        <v>1551</v>
      </c>
      <c r="M278" s="358">
        <v>14000</v>
      </c>
      <c r="Q278" s="250" t="s">
        <v>1630</v>
      </c>
      <c r="R278" s="250">
        <v>407</v>
      </c>
      <c r="S278" s="250">
        <v>0</v>
      </c>
      <c r="T278" s="250">
        <v>407</v>
      </c>
      <c r="V278" s="250">
        <f t="shared" si="5"/>
        <v>0</v>
      </c>
    </row>
    <row r="279" s="292" customFormat="true" ht="18.75" customHeight="true" spans="1:22">
      <c r="A279" s="259" t="s">
        <v>1631</v>
      </c>
      <c r="B279" s="354">
        <v>15444.08545</v>
      </c>
      <c r="C279" s="352"/>
      <c r="D279" s="353"/>
      <c r="E279" s="250"/>
      <c r="F279" s="349"/>
      <c r="G279" s="250"/>
      <c r="L279" s="292" t="s">
        <v>1553</v>
      </c>
      <c r="M279" s="358">
        <v>926.2095</v>
      </c>
      <c r="Q279" s="250" t="s">
        <v>1632</v>
      </c>
      <c r="R279" s="250">
        <v>8494.08545</v>
      </c>
      <c r="S279" s="250">
        <v>6950</v>
      </c>
      <c r="T279" s="250">
        <v>15444.08545</v>
      </c>
      <c r="V279" s="250">
        <f t="shared" si="5"/>
        <v>0</v>
      </c>
    </row>
    <row r="280" s="292" customFormat="true" ht="18.75" customHeight="true" spans="1:22">
      <c r="A280" s="259" t="s">
        <v>1633</v>
      </c>
      <c r="B280" s="354">
        <v>15444.08545</v>
      </c>
      <c r="C280" s="352"/>
      <c r="D280" s="353"/>
      <c r="E280" s="250"/>
      <c r="F280" s="349"/>
      <c r="G280" s="250"/>
      <c r="L280" s="292" t="s">
        <v>1634</v>
      </c>
      <c r="M280" s="358">
        <v>253242.34</v>
      </c>
      <c r="Q280" s="250" t="s">
        <v>1635</v>
      </c>
      <c r="R280" s="250">
        <v>8494.08545</v>
      </c>
      <c r="S280" s="250">
        <v>6950</v>
      </c>
      <c r="T280" s="250">
        <v>15444.08545</v>
      </c>
      <c r="V280" s="250">
        <f t="shared" si="5"/>
        <v>0</v>
      </c>
    </row>
    <row r="281" s="292" customFormat="true" ht="18.75" customHeight="true" spans="1:22">
      <c r="A281" s="259" t="s">
        <v>1636</v>
      </c>
      <c r="B281" s="354">
        <v>3390224.86</v>
      </c>
      <c r="C281" s="352"/>
      <c r="D281" s="353"/>
      <c r="E281" s="250"/>
      <c r="F281" s="349"/>
      <c r="G281" s="250"/>
      <c r="L281" s="292" t="s">
        <v>1556</v>
      </c>
      <c r="M281" s="358">
        <v>365274.051</v>
      </c>
      <c r="Q281" s="250" t="s">
        <v>1637</v>
      </c>
      <c r="R281" s="250"/>
      <c r="S281" s="250">
        <v>3390224.86</v>
      </c>
      <c r="T281" s="250">
        <v>3390224.86</v>
      </c>
      <c r="V281" s="250">
        <f t="shared" si="5"/>
        <v>0</v>
      </c>
    </row>
    <row r="282" s="292" customFormat="true" ht="18.75" customHeight="true" spans="1:22">
      <c r="A282" s="257" t="s">
        <v>1638</v>
      </c>
      <c r="B282" s="351">
        <v>1641817.346356</v>
      </c>
      <c r="C282" s="352"/>
      <c r="D282" s="353"/>
      <c r="E282" s="250"/>
      <c r="F282" s="349"/>
      <c r="G282" s="250"/>
      <c r="L282" s="292" t="s">
        <v>1559</v>
      </c>
      <c r="M282" s="358">
        <v>136582.9419</v>
      </c>
      <c r="Q282" s="250" t="s">
        <v>1638</v>
      </c>
      <c r="R282" s="250">
        <v>1087596.616356</v>
      </c>
      <c r="S282" s="250">
        <v>504750.51</v>
      </c>
      <c r="T282" s="250">
        <v>1592347.126356</v>
      </c>
      <c r="V282" s="250">
        <f t="shared" si="5"/>
        <v>49470.22</v>
      </c>
    </row>
    <row r="283" s="292" customFormat="true" ht="18.75" customHeight="true" spans="1:22">
      <c r="A283" s="259" t="s">
        <v>1639</v>
      </c>
      <c r="B283" s="354">
        <v>874000.149261</v>
      </c>
      <c r="C283" s="352"/>
      <c r="D283" s="353"/>
      <c r="E283" s="250"/>
      <c r="F283" s="349"/>
      <c r="G283" s="250"/>
      <c r="L283" s="292" t="s">
        <v>1640</v>
      </c>
      <c r="M283" s="358">
        <v>6915.1177</v>
      </c>
      <c r="Q283" s="250" t="s">
        <v>1641</v>
      </c>
      <c r="R283" s="250">
        <v>371564.639261</v>
      </c>
      <c r="S283" s="250">
        <v>502435.51</v>
      </c>
      <c r="T283" s="250">
        <v>874000.149261</v>
      </c>
      <c r="V283" s="250">
        <f t="shared" si="5"/>
        <v>0</v>
      </c>
    </row>
    <row r="284" s="292" customFormat="true" ht="18.75" customHeight="true" spans="1:22">
      <c r="A284" s="259" t="s">
        <v>1642</v>
      </c>
      <c r="B284" s="354">
        <v>345483</v>
      </c>
      <c r="C284" s="352"/>
      <c r="D284" s="353"/>
      <c r="E284" s="250"/>
      <c r="F284" s="349"/>
      <c r="G284" s="250"/>
      <c r="L284" s="292" t="s">
        <v>1643</v>
      </c>
      <c r="M284" s="358">
        <v>59433.4042</v>
      </c>
      <c r="Q284" s="250" t="s">
        <v>1644</v>
      </c>
      <c r="R284" s="250">
        <v>60483</v>
      </c>
      <c r="S284" s="250">
        <v>285000</v>
      </c>
      <c r="T284" s="250">
        <v>345483</v>
      </c>
      <c r="V284" s="250">
        <f t="shared" si="5"/>
        <v>0</v>
      </c>
    </row>
    <row r="285" s="292" customFormat="true" ht="18.75" customHeight="true" spans="1:22">
      <c r="A285" s="259" t="s">
        <v>1645</v>
      </c>
      <c r="B285" s="354">
        <v>66136.52</v>
      </c>
      <c r="C285" s="352"/>
      <c r="D285" s="353"/>
      <c r="E285" s="250"/>
      <c r="F285" s="349"/>
      <c r="G285" s="250"/>
      <c r="L285" s="292" t="s">
        <v>1646</v>
      </c>
      <c r="M285" s="358">
        <v>21075.73</v>
      </c>
      <c r="Q285" s="250" t="s">
        <v>1647</v>
      </c>
      <c r="R285" s="250">
        <v>1136.52</v>
      </c>
      <c r="S285" s="250">
        <v>65000</v>
      </c>
      <c r="T285" s="250">
        <v>66136.52</v>
      </c>
      <c r="V285" s="250">
        <f t="shared" si="5"/>
        <v>0</v>
      </c>
    </row>
    <row r="286" s="292" customFormat="true" ht="18.75" customHeight="true" spans="1:22">
      <c r="A286" s="259" t="s">
        <v>1648</v>
      </c>
      <c r="B286" s="354">
        <v>7931.52</v>
      </c>
      <c r="C286" s="352"/>
      <c r="D286" s="353"/>
      <c r="E286" s="250"/>
      <c r="F286" s="349"/>
      <c r="G286" s="250"/>
      <c r="L286" s="292" t="s">
        <v>1561</v>
      </c>
      <c r="M286" s="358">
        <v>560</v>
      </c>
      <c r="Q286" s="250" t="s">
        <v>1649</v>
      </c>
      <c r="R286" s="250">
        <v>7931.52</v>
      </c>
      <c r="S286" s="250">
        <v>0</v>
      </c>
      <c r="T286" s="250">
        <v>7931.52</v>
      </c>
      <c r="V286" s="250">
        <f t="shared" si="5"/>
        <v>0</v>
      </c>
    </row>
    <row r="287" s="292" customFormat="true" ht="18.75" customHeight="true" spans="1:22">
      <c r="A287" s="259" t="s">
        <v>1650</v>
      </c>
      <c r="B287" s="354">
        <v>4944</v>
      </c>
      <c r="C287" s="352"/>
      <c r="D287" s="353"/>
      <c r="E287" s="250"/>
      <c r="F287" s="349"/>
      <c r="G287" s="250"/>
      <c r="L287" s="292" t="s">
        <v>1564</v>
      </c>
      <c r="M287" s="358">
        <v>18201.42</v>
      </c>
      <c r="Q287" s="250" t="s">
        <v>1651</v>
      </c>
      <c r="R287" s="250">
        <v>2944</v>
      </c>
      <c r="S287" s="250">
        <v>2000</v>
      </c>
      <c r="T287" s="250">
        <v>4944</v>
      </c>
      <c r="V287" s="250">
        <f t="shared" si="5"/>
        <v>0</v>
      </c>
    </row>
    <row r="288" s="292" customFormat="true" ht="18.75" customHeight="true" spans="1:22">
      <c r="A288" s="259" t="s">
        <v>1652</v>
      </c>
      <c r="B288" s="354">
        <v>140127</v>
      </c>
      <c r="C288" s="352"/>
      <c r="D288" s="353"/>
      <c r="E288" s="250"/>
      <c r="F288" s="349"/>
      <c r="G288" s="250"/>
      <c r="L288" s="292" t="s">
        <v>1566</v>
      </c>
      <c r="M288" s="358">
        <v>7642.74</v>
      </c>
      <c r="Q288" s="250" t="s">
        <v>1653</v>
      </c>
      <c r="R288" s="250">
        <v>135000</v>
      </c>
      <c r="S288" s="250">
        <v>5127</v>
      </c>
      <c r="T288" s="250">
        <v>140127</v>
      </c>
      <c r="V288" s="250">
        <f t="shared" si="5"/>
        <v>0</v>
      </c>
    </row>
    <row r="289" s="292" customFormat="true" ht="18.75" customHeight="true" spans="1:22">
      <c r="A289" s="259" t="s">
        <v>1654</v>
      </c>
      <c r="B289" s="354">
        <v>3539.236921</v>
      </c>
      <c r="C289" s="352"/>
      <c r="D289" s="353"/>
      <c r="E289" s="250"/>
      <c r="F289" s="349"/>
      <c r="G289" s="250"/>
      <c r="L289" s="292" t="s">
        <v>1570</v>
      </c>
      <c r="M289" s="358">
        <v>3678</v>
      </c>
      <c r="Q289" s="250" t="s">
        <v>1655</v>
      </c>
      <c r="R289" s="250">
        <v>3239.236921</v>
      </c>
      <c r="S289" s="250">
        <v>300</v>
      </c>
      <c r="T289" s="250">
        <v>3539.236921</v>
      </c>
      <c r="V289" s="250">
        <f t="shared" si="5"/>
        <v>0</v>
      </c>
    </row>
    <row r="290" s="292" customFormat="true" ht="18.75" customHeight="true" spans="1:22">
      <c r="A290" s="259" t="s">
        <v>1656</v>
      </c>
      <c r="B290" s="354">
        <v>122583.073672</v>
      </c>
      <c r="C290" s="352"/>
      <c r="D290" s="353"/>
      <c r="E290" s="250"/>
      <c r="F290" s="349"/>
      <c r="G290" s="250"/>
      <c r="L290" s="292" t="s">
        <v>1657</v>
      </c>
      <c r="M290" s="358">
        <v>1417</v>
      </c>
      <c r="Q290" s="250" t="s">
        <v>1658</v>
      </c>
      <c r="R290" s="250">
        <v>122583.073672</v>
      </c>
      <c r="S290" s="250">
        <v>0</v>
      </c>
      <c r="T290" s="250">
        <v>122583.073672</v>
      </c>
      <c r="V290" s="250">
        <f t="shared" si="5"/>
        <v>0</v>
      </c>
    </row>
    <row r="291" s="292" customFormat="true" ht="18.75" customHeight="true" spans="1:22">
      <c r="A291" s="259" t="s">
        <v>1659</v>
      </c>
      <c r="B291" s="354">
        <v>7950</v>
      </c>
      <c r="C291" s="352"/>
      <c r="D291" s="353"/>
      <c r="E291" s="250"/>
      <c r="F291" s="349"/>
      <c r="G291" s="250"/>
      <c r="L291" s="292" t="s">
        <v>1574</v>
      </c>
      <c r="M291" s="358">
        <v>167</v>
      </c>
      <c r="Q291" s="250" t="s">
        <v>1660</v>
      </c>
      <c r="R291" s="250">
        <v>7950</v>
      </c>
      <c r="S291" s="250">
        <v>0</v>
      </c>
      <c r="T291" s="250">
        <v>7950</v>
      </c>
      <c r="V291" s="250">
        <f t="shared" si="5"/>
        <v>0</v>
      </c>
    </row>
    <row r="292" s="292" customFormat="true" ht="18.75" customHeight="true" spans="1:22">
      <c r="A292" s="259" t="s">
        <v>1661</v>
      </c>
      <c r="B292" s="354">
        <v>148888.149006</v>
      </c>
      <c r="C292" s="352"/>
      <c r="D292" s="353"/>
      <c r="E292" s="250"/>
      <c r="F292" s="349"/>
      <c r="G292" s="250"/>
      <c r="L292" s="292" t="s">
        <v>1662</v>
      </c>
      <c r="M292" s="358">
        <v>643.2</v>
      </c>
      <c r="Q292" s="250" t="s">
        <v>1663</v>
      </c>
      <c r="R292" s="250">
        <v>3879.639006</v>
      </c>
      <c r="S292" s="250">
        <v>145008.51</v>
      </c>
      <c r="T292" s="250">
        <v>148888.149006</v>
      </c>
      <c r="V292" s="250">
        <f t="shared" si="5"/>
        <v>0</v>
      </c>
    </row>
    <row r="293" s="292" customFormat="true" ht="18.75" customHeight="true" spans="1:22">
      <c r="A293" s="259" t="s">
        <v>1664</v>
      </c>
      <c r="B293" s="354">
        <v>1000</v>
      </c>
      <c r="C293" s="352"/>
      <c r="D293" s="353"/>
      <c r="E293" s="250"/>
      <c r="F293" s="349"/>
      <c r="G293" s="250"/>
      <c r="L293" s="292" t="s">
        <v>1578</v>
      </c>
      <c r="M293" s="358">
        <v>16849.33</v>
      </c>
      <c r="Q293" s="250" t="s">
        <v>1665</v>
      </c>
      <c r="R293" s="250">
        <v>1000</v>
      </c>
      <c r="S293" s="250">
        <v>0</v>
      </c>
      <c r="T293" s="250">
        <v>1000</v>
      </c>
      <c r="V293" s="250">
        <f t="shared" si="5"/>
        <v>0</v>
      </c>
    </row>
    <row r="294" s="292" customFormat="true" ht="18.75" customHeight="true" spans="1:22">
      <c r="A294" s="259" t="s">
        <v>1666</v>
      </c>
      <c r="B294" s="354">
        <v>1000</v>
      </c>
      <c r="C294" s="352"/>
      <c r="D294" s="353"/>
      <c r="E294" s="250"/>
      <c r="F294" s="349"/>
      <c r="G294" s="250"/>
      <c r="L294" s="292" t="s">
        <v>1580</v>
      </c>
      <c r="M294" s="358">
        <v>267636.334039</v>
      </c>
      <c r="Q294" s="250" t="s">
        <v>1667</v>
      </c>
      <c r="R294" s="250">
        <v>1000</v>
      </c>
      <c r="S294" s="250">
        <v>0</v>
      </c>
      <c r="T294" s="250">
        <v>1000</v>
      </c>
      <c r="V294" s="250">
        <f t="shared" si="5"/>
        <v>0</v>
      </c>
    </row>
    <row r="295" s="292" customFormat="true" ht="18.75" customHeight="true" spans="1:22">
      <c r="A295" s="259" t="s">
        <v>1668</v>
      </c>
      <c r="B295" s="354">
        <v>213848</v>
      </c>
      <c r="C295" s="352"/>
      <c r="D295" s="353"/>
      <c r="E295" s="250"/>
      <c r="F295" s="349"/>
      <c r="G295" s="250"/>
      <c r="L295" s="292" t="s">
        <v>1669</v>
      </c>
      <c r="M295" s="358">
        <v>10736.2823</v>
      </c>
      <c r="Q295" s="250" t="s">
        <v>1670</v>
      </c>
      <c r="R295" s="250">
        <v>213848</v>
      </c>
      <c r="S295" s="250">
        <v>0</v>
      </c>
      <c r="T295" s="250">
        <v>213848</v>
      </c>
      <c r="V295" s="250">
        <f t="shared" si="5"/>
        <v>0</v>
      </c>
    </row>
    <row r="296" s="292" customFormat="true" ht="18.75" customHeight="true" spans="1:22">
      <c r="A296" s="259" t="s">
        <v>1671</v>
      </c>
      <c r="B296" s="354">
        <v>213848</v>
      </c>
      <c r="C296" s="352"/>
      <c r="D296" s="353"/>
      <c r="E296" s="250"/>
      <c r="F296" s="349"/>
      <c r="G296" s="250"/>
      <c r="L296" s="292" t="s">
        <v>1672</v>
      </c>
      <c r="M296" s="358">
        <v>2913.847</v>
      </c>
      <c r="Q296" s="250" t="s">
        <v>1673</v>
      </c>
      <c r="R296" s="250">
        <v>213848</v>
      </c>
      <c r="S296" s="250">
        <v>0</v>
      </c>
      <c r="T296" s="250">
        <v>213848</v>
      </c>
      <c r="V296" s="250">
        <f t="shared" si="5"/>
        <v>0</v>
      </c>
    </row>
    <row r="297" s="292" customFormat="true" ht="18.75" customHeight="true" spans="1:22">
      <c r="A297" s="259" t="s">
        <v>1674</v>
      </c>
      <c r="B297" s="354">
        <v>3498.977095</v>
      </c>
      <c r="C297" s="352"/>
      <c r="D297" s="353"/>
      <c r="E297" s="250"/>
      <c r="F297" s="349"/>
      <c r="G297" s="250"/>
      <c r="L297" s="292" t="s">
        <v>1675</v>
      </c>
      <c r="M297" s="358">
        <v>41510.549839</v>
      </c>
      <c r="Q297" s="250" t="s">
        <v>1676</v>
      </c>
      <c r="R297" s="250">
        <v>1183.977095</v>
      </c>
      <c r="S297" s="250">
        <v>2315</v>
      </c>
      <c r="T297" s="250">
        <v>3498.977095</v>
      </c>
      <c r="V297" s="250">
        <f t="shared" si="5"/>
        <v>0</v>
      </c>
    </row>
    <row r="298" s="292" customFormat="true" ht="18.75" customHeight="true" spans="1:22">
      <c r="A298" s="259" t="s">
        <v>1677</v>
      </c>
      <c r="B298" s="354">
        <v>3297</v>
      </c>
      <c r="C298" s="352"/>
      <c r="D298" s="353"/>
      <c r="E298" s="250"/>
      <c r="F298" s="349"/>
      <c r="G298" s="250"/>
      <c r="L298" s="292" t="s">
        <v>1583</v>
      </c>
      <c r="M298" s="358">
        <v>154704.07</v>
      </c>
      <c r="Q298" s="250" t="s">
        <v>1678</v>
      </c>
      <c r="R298" s="250">
        <v>982</v>
      </c>
      <c r="S298" s="250">
        <v>2315</v>
      </c>
      <c r="T298" s="250">
        <v>3297</v>
      </c>
      <c r="V298" s="250">
        <f t="shared" si="5"/>
        <v>0</v>
      </c>
    </row>
    <row r="299" s="292" customFormat="true" ht="18.75" customHeight="true" spans="1:22">
      <c r="A299" s="259" t="s">
        <v>1679</v>
      </c>
      <c r="B299" s="354">
        <v>500000</v>
      </c>
      <c r="C299" s="352"/>
      <c r="D299" s="353"/>
      <c r="E299" s="250"/>
      <c r="F299" s="349"/>
      <c r="G299" s="250"/>
      <c r="L299" s="292" t="s">
        <v>1585</v>
      </c>
      <c r="M299" s="358">
        <v>3721</v>
      </c>
      <c r="Q299" s="250" t="s">
        <v>1680</v>
      </c>
      <c r="R299" s="250">
        <v>500000</v>
      </c>
      <c r="S299" s="250">
        <v>0</v>
      </c>
      <c r="T299" s="250">
        <v>500000</v>
      </c>
      <c r="V299" s="250">
        <f t="shared" si="5"/>
        <v>0</v>
      </c>
    </row>
    <row r="300" s="292" customFormat="true" ht="18.75" customHeight="true" spans="1:22">
      <c r="A300" s="259" t="s">
        <v>1681</v>
      </c>
      <c r="B300" s="354">
        <v>500000</v>
      </c>
      <c r="C300" s="352"/>
      <c r="D300" s="353"/>
      <c r="E300" s="250"/>
      <c r="F300" s="349"/>
      <c r="G300" s="250"/>
      <c r="L300" s="292" t="s">
        <v>1593</v>
      </c>
      <c r="M300" s="358">
        <v>787.75</v>
      </c>
      <c r="Q300" s="250" t="s">
        <v>1682</v>
      </c>
      <c r="R300" s="250">
        <v>500000</v>
      </c>
      <c r="S300" s="250">
        <v>0</v>
      </c>
      <c r="T300" s="250">
        <v>500000</v>
      </c>
      <c r="V300" s="250">
        <f t="shared" si="5"/>
        <v>0</v>
      </c>
    </row>
    <row r="301" s="292" customFormat="true" ht="18.75" customHeight="true" spans="1:22">
      <c r="A301" s="360" t="s">
        <v>1683</v>
      </c>
      <c r="B301" s="361">
        <v>49470.22</v>
      </c>
      <c r="C301" s="352"/>
      <c r="D301" s="353"/>
      <c r="E301" s="250"/>
      <c r="F301" s="349"/>
      <c r="G301" s="250"/>
      <c r="L301" s="292" t="s">
        <v>1596</v>
      </c>
      <c r="M301" s="358">
        <v>1914</v>
      </c>
      <c r="Q301" s="250" t="s">
        <v>1684</v>
      </c>
      <c r="R301" s="250"/>
      <c r="S301" s="250">
        <v>49470.22</v>
      </c>
      <c r="T301" s="250">
        <v>49470.22</v>
      </c>
      <c r="V301" s="250">
        <f t="shared" si="5"/>
        <v>0</v>
      </c>
    </row>
    <row r="302" s="292" customFormat="true" ht="18.75" customHeight="true" spans="1:22">
      <c r="A302" s="250"/>
      <c r="B302" s="250"/>
      <c r="C302" s="352"/>
      <c r="D302" s="353"/>
      <c r="E302" s="250"/>
      <c r="F302" s="349"/>
      <c r="G302" s="250"/>
      <c r="L302" s="292" t="s">
        <v>1598</v>
      </c>
      <c r="M302" s="358">
        <v>24551.4049</v>
      </c>
      <c r="Q302" s="250"/>
      <c r="R302" s="250"/>
      <c r="S302" s="250"/>
      <c r="T302" s="250"/>
      <c r="V302" s="250">
        <f t="shared" si="5"/>
        <v>0</v>
      </c>
    </row>
    <row r="303" s="292" customFormat="true" ht="18.75" customHeight="true" spans="1:22">
      <c r="A303" s="250"/>
      <c r="B303" s="250"/>
      <c r="C303" s="352"/>
      <c r="D303" s="353"/>
      <c r="E303" s="250"/>
      <c r="F303" s="349"/>
      <c r="G303" s="250"/>
      <c r="L303" s="292" t="s">
        <v>1600</v>
      </c>
      <c r="M303" s="358">
        <v>9931</v>
      </c>
      <c r="Q303" s="250"/>
      <c r="R303" s="250"/>
      <c r="S303" s="250"/>
      <c r="T303" s="250"/>
      <c r="V303" s="250">
        <f t="shared" si="5"/>
        <v>0</v>
      </c>
    </row>
    <row r="304" s="292" customFormat="true" ht="18.75" customHeight="true" spans="1:22">
      <c r="A304" s="250"/>
      <c r="B304" s="250"/>
      <c r="C304" s="352"/>
      <c r="D304" s="353"/>
      <c r="E304" s="250"/>
      <c r="F304" s="349"/>
      <c r="G304" s="250"/>
      <c r="L304" s="292" t="s">
        <v>1609</v>
      </c>
      <c r="M304" s="358">
        <v>14341.1</v>
      </c>
      <c r="Q304" s="250"/>
      <c r="R304" s="250"/>
      <c r="S304" s="250"/>
      <c r="T304" s="250"/>
      <c r="V304" s="250">
        <f t="shared" si="5"/>
        <v>0</v>
      </c>
    </row>
    <row r="305" ht="21" customHeight="true" spans="3:256">
      <c r="C305" s="362"/>
      <c r="D305" s="353"/>
      <c r="F305" s="349"/>
      <c r="H305" s="292"/>
      <c r="I305" s="292"/>
      <c r="J305" s="292"/>
      <c r="K305" s="292"/>
      <c r="L305" s="292" t="s">
        <v>1685</v>
      </c>
      <c r="M305" s="358">
        <v>74</v>
      </c>
      <c r="N305" s="292"/>
      <c r="O305" s="292"/>
      <c r="P305" s="292"/>
      <c r="U305" s="292"/>
      <c r="V305" s="250">
        <f t="shared" si="5"/>
        <v>0</v>
      </c>
      <c r="W305" s="292"/>
      <c r="X305" s="292"/>
      <c r="Y305" s="292"/>
      <c r="Z305" s="292"/>
      <c r="AA305" s="292"/>
      <c r="AB305" s="292"/>
      <c r="AC305" s="292"/>
      <c r="AD305" s="292"/>
      <c r="AE305" s="292"/>
      <c r="AF305" s="292"/>
      <c r="AG305" s="292"/>
      <c r="AH305" s="292"/>
      <c r="AI305" s="292"/>
      <c r="AJ305" s="292"/>
      <c r="AK305" s="292"/>
      <c r="AL305" s="292"/>
      <c r="AM305" s="292"/>
      <c r="AN305" s="292"/>
      <c r="AO305" s="292"/>
      <c r="AP305" s="292"/>
      <c r="AQ305" s="292"/>
      <c r="AR305" s="292"/>
      <c r="AS305" s="292"/>
      <c r="AT305" s="292"/>
      <c r="AU305" s="292"/>
      <c r="AV305" s="292"/>
      <c r="AW305" s="292"/>
      <c r="AX305" s="292"/>
      <c r="AY305" s="292"/>
      <c r="AZ305" s="292"/>
      <c r="BA305" s="292"/>
      <c r="BB305" s="292"/>
      <c r="BC305" s="292"/>
      <c r="BD305" s="292"/>
      <c r="BE305" s="292"/>
      <c r="BF305" s="292"/>
      <c r="BG305" s="292"/>
      <c r="BH305" s="292"/>
      <c r="BI305" s="292"/>
      <c r="BJ305" s="292"/>
      <c r="BK305" s="292"/>
      <c r="BL305" s="292"/>
      <c r="BM305" s="292"/>
      <c r="BN305" s="292"/>
      <c r="BO305" s="292"/>
      <c r="BP305" s="292"/>
      <c r="BQ305" s="292"/>
      <c r="BR305" s="292"/>
      <c r="BS305" s="292"/>
      <c r="BT305" s="292"/>
      <c r="BU305" s="292"/>
      <c r="BV305" s="292"/>
      <c r="BW305" s="292"/>
      <c r="BX305" s="292"/>
      <c r="BY305" s="292"/>
      <c r="BZ305" s="292"/>
      <c r="CA305" s="292"/>
      <c r="CB305" s="292"/>
      <c r="CC305" s="292"/>
      <c r="CD305" s="292"/>
      <c r="CE305" s="292"/>
      <c r="CF305" s="292"/>
      <c r="CG305" s="292"/>
      <c r="CH305" s="292"/>
      <c r="CI305" s="292"/>
      <c r="CJ305" s="292"/>
      <c r="CK305" s="292"/>
      <c r="CL305" s="292"/>
      <c r="CM305" s="292"/>
      <c r="CN305" s="292"/>
      <c r="CO305" s="292"/>
      <c r="CP305" s="292"/>
      <c r="CQ305" s="292"/>
      <c r="CR305" s="292"/>
      <c r="CS305" s="292"/>
      <c r="CT305" s="292"/>
      <c r="CU305" s="292"/>
      <c r="CV305" s="292"/>
      <c r="CW305" s="292"/>
      <c r="CX305" s="292"/>
      <c r="CY305" s="292"/>
      <c r="CZ305" s="292"/>
      <c r="DA305" s="292"/>
      <c r="DB305" s="292"/>
      <c r="DC305" s="292"/>
      <c r="DD305" s="292"/>
      <c r="DE305" s="292"/>
      <c r="DF305" s="292"/>
      <c r="DG305" s="292"/>
      <c r="DH305" s="292"/>
      <c r="DI305" s="292"/>
      <c r="DJ305" s="292"/>
      <c r="DK305" s="292"/>
      <c r="DL305" s="292"/>
      <c r="DM305" s="292"/>
      <c r="DN305" s="292"/>
      <c r="DO305" s="292"/>
      <c r="DP305" s="292"/>
      <c r="DQ305" s="292"/>
      <c r="DR305" s="292"/>
      <c r="DS305" s="292"/>
      <c r="DT305" s="292"/>
      <c r="DU305" s="292"/>
      <c r="DV305" s="292"/>
      <c r="DW305" s="292"/>
      <c r="DX305" s="292"/>
      <c r="DY305" s="292"/>
      <c r="DZ305" s="292"/>
      <c r="EA305" s="292"/>
      <c r="EB305" s="292"/>
      <c r="EC305" s="292"/>
      <c r="ED305" s="292"/>
      <c r="EE305" s="292"/>
      <c r="EF305" s="292"/>
      <c r="EG305" s="292"/>
      <c r="EH305" s="292"/>
      <c r="EI305" s="292"/>
      <c r="EJ305" s="292"/>
      <c r="EK305" s="292"/>
      <c r="EL305" s="292"/>
      <c r="EM305" s="292"/>
      <c r="EN305" s="292"/>
      <c r="EO305" s="292"/>
      <c r="EP305" s="292"/>
      <c r="EQ305" s="292"/>
      <c r="ER305" s="292"/>
      <c r="ES305" s="292"/>
      <c r="ET305" s="292"/>
      <c r="EU305" s="292"/>
      <c r="EV305" s="292"/>
      <c r="EW305" s="292"/>
      <c r="EX305" s="292"/>
      <c r="EY305" s="292"/>
      <c r="EZ305" s="292"/>
      <c r="FA305" s="292"/>
      <c r="FB305" s="292"/>
      <c r="FC305" s="292"/>
      <c r="FD305" s="292"/>
      <c r="FE305" s="292"/>
      <c r="FF305" s="292"/>
      <c r="FG305" s="292"/>
      <c r="FH305" s="292"/>
      <c r="FI305" s="292"/>
      <c r="FJ305" s="292"/>
      <c r="FK305" s="292"/>
      <c r="FL305" s="292"/>
      <c r="FM305" s="292"/>
      <c r="FN305" s="292"/>
      <c r="FO305" s="292"/>
      <c r="FP305" s="292"/>
      <c r="FQ305" s="292"/>
      <c r="FR305" s="292"/>
      <c r="FS305" s="292"/>
      <c r="FT305" s="292"/>
      <c r="FU305" s="292"/>
      <c r="FV305" s="292"/>
      <c r="FW305" s="292"/>
      <c r="FX305" s="292"/>
      <c r="FY305" s="292"/>
      <c r="FZ305" s="292"/>
      <c r="GA305" s="292"/>
      <c r="GB305" s="292"/>
      <c r="GC305" s="292"/>
      <c r="GD305" s="292"/>
      <c r="GE305" s="292"/>
      <c r="GF305" s="292"/>
      <c r="GG305" s="292"/>
      <c r="GH305" s="292"/>
      <c r="GI305" s="292"/>
      <c r="GJ305" s="292"/>
      <c r="GK305" s="292"/>
      <c r="GL305" s="292"/>
      <c r="GM305" s="292"/>
      <c r="GN305" s="292"/>
      <c r="GO305" s="292"/>
      <c r="GP305" s="292"/>
      <c r="GQ305" s="292"/>
      <c r="GR305" s="292"/>
      <c r="GS305" s="292"/>
      <c r="GT305" s="292"/>
      <c r="GU305" s="292"/>
      <c r="GV305" s="292"/>
      <c r="GW305" s="292"/>
      <c r="GX305" s="292"/>
      <c r="GY305" s="292"/>
      <c r="GZ305" s="292"/>
      <c r="HA305" s="292"/>
      <c r="HB305" s="292"/>
      <c r="HC305" s="292"/>
      <c r="HD305" s="292"/>
      <c r="HE305" s="292"/>
      <c r="HF305" s="292"/>
      <c r="HG305" s="292"/>
      <c r="HH305" s="292"/>
      <c r="HI305" s="292"/>
      <c r="HJ305" s="292"/>
      <c r="HK305" s="292"/>
      <c r="HL305" s="292"/>
      <c r="HM305" s="292"/>
      <c r="HN305" s="292"/>
      <c r="HO305" s="292"/>
      <c r="HP305" s="292"/>
      <c r="HQ305" s="292"/>
      <c r="HR305" s="292"/>
      <c r="HS305" s="292"/>
      <c r="HT305" s="292"/>
      <c r="HU305" s="292"/>
      <c r="HV305" s="292"/>
      <c r="HW305" s="292"/>
      <c r="HX305" s="292"/>
      <c r="HY305" s="292"/>
      <c r="HZ305" s="292"/>
      <c r="IA305" s="292"/>
      <c r="IB305" s="292"/>
      <c r="IC305" s="292"/>
      <c r="ID305" s="292"/>
      <c r="IE305" s="292"/>
      <c r="IF305" s="292"/>
      <c r="IG305" s="292"/>
      <c r="IH305" s="292"/>
      <c r="II305" s="292"/>
      <c r="IJ305" s="292"/>
      <c r="IK305" s="292"/>
      <c r="IL305" s="292"/>
      <c r="IM305" s="292"/>
      <c r="IN305" s="292"/>
      <c r="IO305" s="292"/>
      <c r="IP305" s="292"/>
      <c r="IQ305" s="292"/>
      <c r="IR305" s="292"/>
      <c r="IS305" s="292"/>
      <c r="IT305" s="292"/>
      <c r="IU305" s="292"/>
      <c r="IV305" s="292"/>
    </row>
    <row r="306" ht="21" customHeight="true" spans="3:256">
      <c r="C306" s="362"/>
      <c r="D306" s="353"/>
      <c r="F306" s="349"/>
      <c r="H306" s="292"/>
      <c r="I306" s="292"/>
      <c r="J306" s="292"/>
      <c r="K306" s="292"/>
      <c r="L306" s="292" t="s">
        <v>1610</v>
      </c>
      <c r="M306" s="358">
        <v>1646.33</v>
      </c>
      <c r="N306" s="292"/>
      <c r="O306" s="292"/>
      <c r="P306" s="292"/>
      <c r="U306" s="292"/>
      <c r="V306" s="250">
        <f t="shared" si="5"/>
        <v>0</v>
      </c>
      <c r="W306" s="292"/>
      <c r="X306" s="292"/>
      <c r="Y306" s="292"/>
      <c r="Z306" s="292"/>
      <c r="AA306" s="292"/>
      <c r="AB306" s="292"/>
      <c r="AC306" s="292"/>
      <c r="AD306" s="292"/>
      <c r="AE306" s="292"/>
      <c r="AF306" s="292"/>
      <c r="AG306" s="292"/>
      <c r="AH306" s="292"/>
      <c r="AI306" s="292"/>
      <c r="AJ306" s="292"/>
      <c r="AK306" s="292"/>
      <c r="AL306" s="292"/>
      <c r="AM306" s="292"/>
      <c r="AN306" s="292"/>
      <c r="AO306" s="292"/>
      <c r="AP306" s="292"/>
      <c r="AQ306" s="292"/>
      <c r="AR306" s="292"/>
      <c r="AS306" s="292"/>
      <c r="AT306" s="292"/>
      <c r="AU306" s="292"/>
      <c r="AV306" s="292"/>
      <c r="AW306" s="292"/>
      <c r="AX306" s="292"/>
      <c r="AY306" s="292"/>
      <c r="AZ306" s="292"/>
      <c r="BA306" s="292"/>
      <c r="BB306" s="292"/>
      <c r="BC306" s="292"/>
      <c r="BD306" s="292"/>
      <c r="BE306" s="292"/>
      <c r="BF306" s="292"/>
      <c r="BG306" s="292"/>
      <c r="BH306" s="292"/>
      <c r="BI306" s="292"/>
      <c r="BJ306" s="292"/>
      <c r="BK306" s="292"/>
      <c r="BL306" s="292"/>
      <c r="BM306" s="292"/>
      <c r="BN306" s="292"/>
      <c r="BO306" s="292"/>
      <c r="BP306" s="292"/>
      <c r="BQ306" s="292"/>
      <c r="BR306" s="292"/>
      <c r="BS306" s="292"/>
      <c r="BT306" s="292"/>
      <c r="BU306" s="292"/>
      <c r="BV306" s="292"/>
      <c r="BW306" s="292"/>
      <c r="BX306" s="292"/>
      <c r="BY306" s="292"/>
      <c r="BZ306" s="292"/>
      <c r="CA306" s="292"/>
      <c r="CB306" s="292"/>
      <c r="CC306" s="292"/>
      <c r="CD306" s="292"/>
      <c r="CE306" s="292"/>
      <c r="CF306" s="292"/>
      <c r="CG306" s="292"/>
      <c r="CH306" s="292"/>
      <c r="CI306" s="292"/>
      <c r="CJ306" s="292"/>
      <c r="CK306" s="292"/>
      <c r="CL306" s="292"/>
      <c r="CM306" s="292"/>
      <c r="CN306" s="292"/>
      <c r="CO306" s="292"/>
      <c r="CP306" s="292"/>
      <c r="CQ306" s="292"/>
      <c r="CR306" s="292"/>
      <c r="CS306" s="292"/>
      <c r="CT306" s="292"/>
      <c r="CU306" s="292"/>
      <c r="CV306" s="292"/>
      <c r="CW306" s="292"/>
      <c r="CX306" s="292"/>
      <c r="CY306" s="292"/>
      <c r="CZ306" s="292"/>
      <c r="DA306" s="292"/>
      <c r="DB306" s="292"/>
      <c r="DC306" s="292"/>
      <c r="DD306" s="292"/>
      <c r="DE306" s="292"/>
      <c r="DF306" s="292"/>
      <c r="DG306" s="292"/>
      <c r="DH306" s="292"/>
      <c r="DI306" s="292"/>
      <c r="DJ306" s="292"/>
      <c r="DK306" s="292"/>
      <c r="DL306" s="292"/>
      <c r="DM306" s="292"/>
      <c r="DN306" s="292"/>
      <c r="DO306" s="292"/>
      <c r="DP306" s="292"/>
      <c r="DQ306" s="292"/>
      <c r="DR306" s="292"/>
      <c r="DS306" s="292"/>
      <c r="DT306" s="292"/>
      <c r="DU306" s="292"/>
      <c r="DV306" s="292"/>
      <c r="DW306" s="292"/>
      <c r="DX306" s="292"/>
      <c r="DY306" s="292"/>
      <c r="DZ306" s="292"/>
      <c r="EA306" s="292"/>
      <c r="EB306" s="292"/>
      <c r="EC306" s="292"/>
      <c r="ED306" s="292"/>
      <c r="EE306" s="292"/>
      <c r="EF306" s="292"/>
      <c r="EG306" s="292"/>
      <c r="EH306" s="292"/>
      <c r="EI306" s="292"/>
      <c r="EJ306" s="292"/>
      <c r="EK306" s="292"/>
      <c r="EL306" s="292"/>
      <c r="EM306" s="292"/>
      <c r="EN306" s="292"/>
      <c r="EO306" s="292"/>
      <c r="EP306" s="292"/>
      <c r="EQ306" s="292"/>
      <c r="ER306" s="292"/>
      <c r="ES306" s="292"/>
      <c r="ET306" s="292"/>
      <c r="EU306" s="292"/>
      <c r="EV306" s="292"/>
      <c r="EW306" s="292"/>
      <c r="EX306" s="292"/>
      <c r="EY306" s="292"/>
      <c r="EZ306" s="292"/>
      <c r="FA306" s="292"/>
      <c r="FB306" s="292"/>
      <c r="FC306" s="292"/>
      <c r="FD306" s="292"/>
      <c r="FE306" s="292"/>
      <c r="FF306" s="292"/>
      <c r="FG306" s="292"/>
      <c r="FH306" s="292"/>
      <c r="FI306" s="292"/>
      <c r="FJ306" s="292"/>
      <c r="FK306" s="292"/>
      <c r="FL306" s="292"/>
      <c r="FM306" s="292"/>
      <c r="FN306" s="292"/>
      <c r="FO306" s="292"/>
      <c r="FP306" s="292"/>
      <c r="FQ306" s="292"/>
      <c r="FR306" s="292"/>
      <c r="FS306" s="292"/>
      <c r="FT306" s="292"/>
      <c r="FU306" s="292"/>
      <c r="FV306" s="292"/>
      <c r="FW306" s="292"/>
      <c r="FX306" s="292"/>
      <c r="FY306" s="292"/>
      <c r="FZ306" s="292"/>
      <c r="GA306" s="292"/>
      <c r="GB306" s="292"/>
      <c r="GC306" s="292"/>
      <c r="GD306" s="292"/>
      <c r="GE306" s="292"/>
      <c r="GF306" s="292"/>
      <c r="GG306" s="292"/>
      <c r="GH306" s="292"/>
      <c r="GI306" s="292"/>
      <c r="GJ306" s="292"/>
      <c r="GK306" s="292"/>
      <c r="GL306" s="292"/>
      <c r="GM306" s="292"/>
      <c r="GN306" s="292"/>
      <c r="GO306" s="292"/>
      <c r="GP306" s="292"/>
      <c r="GQ306" s="292"/>
      <c r="GR306" s="292"/>
      <c r="GS306" s="292"/>
      <c r="GT306" s="292"/>
      <c r="GU306" s="292"/>
      <c r="GV306" s="292"/>
      <c r="GW306" s="292"/>
      <c r="GX306" s="292"/>
      <c r="GY306" s="292"/>
      <c r="GZ306" s="292"/>
      <c r="HA306" s="292"/>
      <c r="HB306" s="292"/>
      <c r="HC306" s="292"/>
      <c r="HD306" s="292"/>
      <c r="HE306" s="292"/>
      <c r="HF306" s="292"/>
      <c r="HG306" s="292"/>
      <c r="HH306" s="292"/>
      <c r="HI306" s="292"/>
      <c r="HJ306" s="292"/>
      <c r="HK306" s="292"/>
      <c r="HL306" s="292"/>
      <c r="HM306" s="292"/>
      <c r="HN306" s="292"/>
      <c r="HO306" s="292"/>
      <c r="HP306" s="292"/>
      <c r="HQ306" s="292"/>
      <c r="HR306" s="292"/>
      <c r="HS306" s="292"/>
      <c r="HT306" s="292"/>
      <c r="HU306" s="292"/>
      <c r="HV306" s="292"/>
      <c r="HW306" s="292"/>
      <c r="HX306" s="292"/>
      <c r="HY306" s="292"/>
      <c r="HZ306" s="292"/>
      <c r="IA306" s="292"/>
      <c r="IB306" s="292"/>
      <c r="IC306" s="292"/>
      <c r="ID306" s="292"/>
      <c r="IE306" s="292"/>
      <c r="IF306" s="292"/>
      <c r="IG306" s="292"/>
      <c r="IH306" s="292"/>
      <c r="II306" s="292"/>
      <c r="IJ306" s="292"/>
      <c r="IK306" s="292"/>
      <c r="IL306" s="292"/>
      <c r="IM306" s="292"/>
      <c r="IN306" s="292"/>
      <c r="IO306" s="292"/>
      <c r="IP306" s="292"/>
      <c r="IQ306" s="292"/>
      <c r="IR306" s="292"/>
      <c r="IS306" s="292"/>
      <c r="IT306" s="292"/>
      <c r="IU306" s="292"/>
      <c r="IV306" s="292"/>
    </row>
    <row r="307" ht="21" customHeight="true" spans="3:256">
      <c r="C307" s="362"/>
      <c r="D307" s="353"/>
      <c r="F307" s="349"/>
      <c r="H307" s="292"/>
      <c r="I307" s="292"/>
      <c r="J307" s="292"/>
      <c r="K307" s="292"/>
      <c r="L307" s="292" t="s">
        <v>1614</v>
      </c>
      <c r="M307" s="358">
        <v>805</v>
      </c>
      <c r="N307" s="292"/>
      <c r="O307" s="292"/>
      <c r="P307" s="292"/>
      <c r="U307" s="292"/>
      <c r="V307" s="250">
        <f t="shared" si="5"/>
        <v>0</v>
      </c>
      <c r="W307" s="292"/>
      <c r="X307" s="292"/>
      <c r="Y307" s="292"/>
      <c r="Z307" s="292"/>
      <c r="AA307" s="292"/>
      <c r="AB307" s="292"/>
      <c r="AC307" s="292"/>
      <c r="AD307" s="292"/>
      <c r="AE307" s="292"/>
      <c r="AF307" s="292"/>
      <c r="AG307" s="292"/>
      <c r="AH307" s="292"/>
      <c r="AI307" s="292"/>
      <c r="AJ307" s="292"/>
      <c r="AK307" s="292"/>
      <c r="AL307" s="292"/>
      <c r="AM307" s="292"/>
      <c r="AN307" s="292"/>
      <c r="AO307" s="292"/>
      <c r="AP307" s="292"/>
      <c r="AQ307" s="292"/>
      <c r="AR307" s="292"/>
      <c r="AS307" s="292"/>
      <c r="AT307" s="292"/>
      <c r="AU307" s="292"/>
      <c r="AV307" s="292"/>
      <c r="AW307" s="292"/>
      <c r="AX307" s="292"/>
      <c r="AY307" s="292"/>
      <c r="AZ307" s="292"/>
      <c r="BA307" s="292"/>
      <c r="BB307" s="292"/>
      <c r="BC307" s="292"/>
      <c r="BD307" s="292"/>
      <c r="BE307" s="292"/>
      <c r="BF307" s="292"/>
      <c r="BG307" s="292"/>
      <c r="BH307" s="292"/>
      <c r="BI307" s="292"/>
      <c r="BJ307" s="292"/>
      <c r="BK307" s="292"/>
      <c r="BL307" s="292"/>
      <c r="BM307" s="292"/>
      <c r="BN307" s="292"/>
      <c r="BO307" s="292"/>
      <c r="BP307" s="292"/>
      <c r="BQ307" s="292"/>
      <c r="BR307" s="292"/>
      <c r="BS307" s="292"/>
      <c r="BT307" s="292"/>
      <c r="BU307" s="292"/>
      <c r="BV307" s="292"/>
      <c r="BW307" s="292"/>
      <c r="BX307" s="292"/>
      <c r="BY307" s="292"/>
      <c r="BZ307" s="292"/>
      <c r="CA307" s="292"/>
      <c r="CB307" s="292"/>
      <c r="CC307" s="292"/>
      <c r="CD307" s="292"/>
      <c r="CE307" s="292"/>
      <c r="CF307" s="292"/>
      <c r="CG307" s="292"/>
      <c r="CH307" s="292"/>
      <c r="CI307" s="292"/>
      <c r="CJ307" s="292"/>
      <c r="CK307" s="292"/>
      <c r="CL307" s="292"/>
      <c r="CM307" s="292"/>
      <c r="CN307" s="292"/>
      <c r="CO307" s="292"/>
      <c r="CP307" s="292"/>
      <c r="CQ307" s="292"/>
      <c r="CR307" s="292"/>
      <c r="CS307" s="292"/>
      <c r="CT307" s="292"/>
      <c r="CU307" s="292"/>
      <c r="CV307" s="292"/>
      <c r="CW307" s="292"/>
      <c r="CX307" s="292"/>
      <c r="CY307" s="292"/>
      <c r="CZ307" s="292"/>
      <c r="DA307" s="292"/>
      <c r="DB307" s="292"/>
      <c r="DC307" s="292"/>
      <c r="DD307" s="292"/>
      <c r="DE307" s="292"/>
      <c r="DF307" s="292"/>
      <c r="DG307" s="292"/>
      <c r="DH307" s="292"/>
      <c r="DI307" s="292"/>
      <c r="DJ307" s="292"/>
      <c r="DK307" s="292"/>
      <c r="DL307" s="292"/>
      <c r="DM307" s="292"/>
      <c r="DN307" s="292"/>
      <c r="DO307" s="292"/>
      <c r="DP307" s="292"/>
      <c r="DQ307" s="292"/>
      <c r="DR307" s="292"/>
      <c r="DS307" s="292"/>
      <c r="DT307" s="292"/>
      <c r="DU307" s="292"/>
      <c r="DV307" s="292"/>
      <c r="DW307" s="292"/>
      <c r="DX307" s="292"/>
      <c r="DY307" s="292"/>
      <c r="DZ307" s="292"/>
      <c r="EA307" s="292"/>
      <c r="EB307" s="292"/>
      <c r="EC307" s="292"/>
      <c r="ED307" s="292"/>
      <c r="EE307" s="292"/>
      <c r="EF307" s="292"/>
      <c r="EG307" s="292"/>
      <c r="EH307" s="292"/>
      <c r="EI307" s="292"/>
      <c r="EJ307" s="292"/>
      <c r="EK307" s="292"/>
      <c r="EL307" s="292"/>
      <c r="EM307" s="292"/>
      <c r="EN307" s="292"/>
      <c r="EO307" s="292"/>
      <c r="EP307" s="292"/>
      <c r="EQ307" s="292"/>
      <c r="ER307" s="292"/>
      <c r="ES307" s="292"/>
      <c r="ET307" s="292"/>
      <c r="EU307" s="292"/>
      <c r="EV307" s="292"/>
      <c r="EW307" s="292"/>
      <c r="EX307" s="292"/>
      <c r="EY307" s="292"/>
      <c r="EZ307" s="292"/>
      <c r="FA307" s="292"/>
      <c r="FB307" s="292"/>
      <c r="FC307" s="292"/>
      <c r="FD307" s="292"/>
      <c r="FE307" s="292"/>
      <c r="FF307" s="292"/>
      <c r="FG307" s="292"/>
      <c r="FH307" s="292"/>
      <c r="FI307" s="292"/>
      <c r="FJ307" s="292"/>
      <c r="FK307" s="292"/>
      <c r="FL307" s="292"/>
      <c r="FM307" s="292"/>
      <c r="FN307" s="292"/>
      <c r="FO307" s="292"/>
      <c r="FP307" s="292"/>
      <c r="FQ307" s="292"/>
      <c r="FR307" s="292"/>
      <c r="FS307" s="292"/>
      <c r="FT307" s="292"/>
      <c r="FU307" s="292"/>
      <c r="FV307" s="292"/>
      <c r="FW307" s="292"/>
      <c r="FX307" s="292"/>
      <c r="FY307" s="292"/>
      <c r="FZ307" s="292"/>
      <c r="GA307" s="292"/>
      <c r="GB307" s="292"/>
      <c r="GC307" s="292"/>
      <c r="GD307" s="292"/>
      <c r="GE307" s="292"/>
      <c r="GF307" s="292"/>
      <c r="GG307" s="292"/>
      <c r="GH307" s="292"/>
      <c r="GI307" s="292"/>
      <c r="GJ307" s="292"/>
      <c r="GK307" s="292"/>
      <c r="GL307" s="292"/>
      <c r="GM307" s="292"/>
      <c r="GN307" s="292"/>
      <c r="GO307" s="292"/>
      <c r="GP307" s="292"/>
      <c r="GQ307" s="292"/>
      <c r="GR307" s="292"/>
      <c r="GS307" s="292"/>
      <c r="GT307" s="292"/>
      <c r="GU307" s="292"/>
      <c r="GV307" s="292"/>
      <c r="GW307" s="292"/>
      <c r="GX307" s="292"/>
      <c r="GY307" s="292"/>
      <c r="GZ307" s="292"/>
      <c r="HA307" s="292"/>
      <c r="HB307" s="292"/>
      <c r="HC307" s="292"/>
      <c r="HD307" s="292"/>
      <c r="HE307" s="292"/>
      <c r="HF307" s="292"/>
      <c r="HG307" s="292"/>
      <c r="HH307" s="292"/>
      <c r="HI307" s="292"/>
      <c r="HJ307" s="292"/>
      <c r="HK307" s="292"/>
      <c r="HL307" s="292"/>
      <c r="HM307" s="292"/>
      <c r="HN307" s="292"/>
      <c r="HO307" s="292"/>
      <c r="HP307" s="292"/>
      <c r="HQ307" s="292"/>
      <c r="HR307" s="292"/>
      <c r="HS307" s="292"/>
      <c r="HT307" s="292"/>
      <c r="HU307" s="292"/>
      <c r="HV307" s="292"/>
      <c r="HW307" s="292"/>
      <c r="HX307" s="292"/>
      <c r="HY307" s="292"/>
      <c r="HZ307" s="292"/>
      <c r="IA307" s="292"/>
      <c r="IB307" s="292"/>
      <c r="IC307" s="292"/>
      <c r="ID307" s="292"/>
      <c r="IE307" s="292"/>
      <c r="IF307" s="292"/>
      <c r="IG307" s="292"/>
      <c r="IH307" s="292"/>
      <c r="II307" s="292"/>
      <c r="IJ307" s="292"/>
      <c r="IK307" s="292"/>
      <c r="IL307" s="292"/>
      <c r="IM307" s="292"/>
      <c r="IN307" s="292"/>
      <c r="IO307" s="292"/>
      <c r="IP307" s="292"/>
      <c r="IQ307" s="292"/>
      <c r="IR307" s="292"/>
      <c r="IS307" s="292"/>
      <c r="IT307" s="292"/>
      <c r="IU307" s="292"/>
      <c r="IV307" s="292"/>
    </row>
    <row r="308" ht="21" customHeight="true" spans="3:256">
      <c r="C308" s="362"/>
      <c r="D308" s="353"/>
      <c r="F308" s="349"/>
      <c r="H308" s="292"/>
      <c r="I308" s="292"/>
      <c r="J308" s="292"/>
      <c r="K308" s="292"/>
      <c r="L308" s="292" t="s">
        <v>1686</v>
      </c>
      <c r="M308" s="358">
        <v>84310.286</v>
      </c>
      <c r="N308" s="292"/>
      <c r="O308" s="292"/>
      <c r="P308" s="292"/>
      <c r="U308" s="292"/>
      <c r="V308" s="250">
        <f t="shared" si="5"/>
        <v>0</v>
      </c>
      <c r="W308" s="292"/>
      <c r="X308" s="292"/>
      <c r="Y308" s="292"/>
      <c r="Z308" s="292"/>
      <c r="AA308" s="292"/>
      <c r="AB308" s="292"/>
      <c r="AC308" s="292"/>
      <c r="AD308" s="292"/>
      <c r="AE308" s="292"/>
      <c r="AF308" s="292"/>
      <c r="AG308" s="292"/>
      <c r="AH308" s="292"/>
      <c r="AI308" s="292"/>
      <c r="AJ308" s="292"/>
      <c r="AK308" s="292"/>
      <c r="AL308" s="292"/>
      <c r="AM308" s="292"/>
      <c r="AN308" s="292"/>
      <c r="AO308" s="292"/>
      <c r="AP308" s="292"/>
      <c r="AQ308" s="292"/>
      <c r="AR308" s="292"/>
      <c r="AS308" s="292"/>
      <c r="AT308" s="292"/>
      <c r="AU308" s="292"/>
      <c r="AV308" s="292"/>
      <c r="AW308" s="292"/>
      <c r="AX308" s="292"/>
      <c r="AY308" s="292"/>
      <c r="AZ308" s="292"/>
      <c r="BA308" s="292"/>
      <c r="BB308" s="292"/>
      <c r="BC308" s="292"/>
      <c r="BD308" s="292"/>
      <c r="BE308" s="292"/>
      <c r="BF308" s="292"/>
      <c r="BG308" s="292"/>
      <c r="BH308" s="292"/>
      <c r="BI308" s="292"/>
      <c r="BJ308" s="292"/>
      <c r="BK308" s="292"/>
      <c r="BL308" s="292"/>
      <c r="BM308" s="292"/>
      <c r="BN308" s="292"/>
      <c r="BO308" s="292"/>
      <c r="BP308" s="292"/>
      <c r="BQ308" s="292"/>
      <c r="BR308" s="292"/>
      <c r="BS308" s="292"/>
      <c r="BT308" s="292"/>
      <c r="BU308" s="292"/>
      <c r="BV308" s="292"/>
      <c r="BW308" s="292"/>
      <c r="BX308" s="292"/>
      <c r="BY308" s="292"/>
      <c r="BZ308" s="292"/>
      <c r="CA308" s="292"/>
      <c r="CB308" s="292"/>
      <c r="CC308" s="292"/>
      <c r="CD308" s="292"/>
      <c r="CE308" s="292"/>
      <c r="CF308" s="292"/>
      <c r="CG308" s="292"/>
      <c r="CH308" s="292"/>
      <c r="CI308" s="292"/>
      <c r="CJ308" s="292"/>
      <c r="CK308" s="292"/>
      <c r="CL308" s="292"/>
      <c r="CM308" s="292"/>
      <c r="CN308" s="292"/>
      <c r="CO308" s="292"/>
      <c r="CP308" s="292"/>
      <c r="CQ308" s="292"/>
      <c r="CR308" s="292"/>
      <c r="CS308" s="292"/>
      <c r="CT308" s="292"/>
      <c r="CU308" s="292"/>
      <c r="CV308" s="292"/>
      <c r="CW308" s="292"/>
      <c r="CX308" s="292"/>
      <c r="CY308" s="292"/>
      <c r="CZ308" s="292"/>
      <c r="DA308" s="292"/>
      <c r="DB308" s="292"/>
      <c r="DC308" s="292"/>
      <c r="DD308" s="292"/>
      <c r="DE308" s="292"/>
      <c r="DF308" s="292"/>
      <c r="DG308" s="292"/>
      <c r="DH308" s="292"/>
      <c r="DI308" s="292"/>
      <c r="DJ308" s="292"/>
      <c r="DK308" s="292"/>
      <c r="DL308" s="292"/>
      <c r="DM308" s="292"/>
      <c r="DN308" s="292"/>
      <c r="DO308" s="292"/>
      <c r="DP308" s="292"/>
      <c r="DQ308" s="292"/>
      <c r="DR308" s="292"/>
      <c r="DS308" s="292"/>
      <c r="DT308" s="292"/>
      <c r="DU308" s="292"/>
      <c r="DV308" s="292"/>
      <c r="DW308" s="292"/>
      <c r="DX308" s="292"/>
      <c r="DY308" s="292"/>
      <c r="DZ308" s="292"/>
      <c r="EA308" s="292"/>
      <c r="EB308" s="292"/>
      <c r="EC308" s="292"/>
      <c r="ED308" s="292"/>
      <c r="EE308" s="292"/>
      <c r="EF308" s="292"/>
      <c r="EG308" s="292"/>
      <c r="EH308" s="292"/>
      <c r="EI308" s="292"/>
      <c r="EJ308" s="292"/>
      <c r="EK308" s="292"/>
      <c r="EL308" s="292"/>
      <c r="EM308" s="292"/>
      <c r="EN308" s="292"/>
      <c r="EO308" s="292"/>
      <c r="EP308" s="292"/>
      <c r="EQ308" s="292"/>
      <c r="ER308" s="292"/>
      <c r="ES308" s="292"/>
      <c r="ET308" s="292"/>
      <c r="EU308" s="292"/>
      <c r="EV308" s="292"/>
      <c r="EW308" s="292"/>
      <c r="EX308" s="292"/>
      <c r="EY308" s="292"/>
      <c r="EZ308" s="292"/>
      <c r="FA308" s="292"/>
      <c r="FB308" s="292"/>
      <c r="FC308" s="292"/>
      <c r="FD308" s="292"/>
      <c r="FE308" s="292"/>
      <c r="FF308" s="292"/>
      <c r="FG308" s="292"/>
      <c r="FH308" s="292"/>
      <c r="FI308" s="292"/>
      <c r="FJ308" s="292"/>
      <c r="FK308" s="292"/>
      <c r="FL308" s="292"/>
      <c r="FM308" s="292"/>
      <c r="FN308" s="292"/>
      <c r="FO308" s="292"/>
      <c r="FP308" s="292"/>
      <c r="FQ308" s="292"/>
      <c r="FR308" s="292"/>
      <c r="FS308" s="292"/>
      <c r="FT308" s="292"/>
      <c r="FU308" s="292"/>
      <c r="FV308" s="292"/>
      <c r="FW308" s="292"/>
      <c r="FX308" s="292"/>
      <c r="FY308" s="292"/>
      <c r="FZ308" s="292"/>
      <c r="GA308" s="292"/>
      <c r="GB308" s="292"/>
      <c r="GC308" s="292"/>
      <c r="GD308" s="292"/>
      <c r="GE308" s="292"/>
      <c r="GF308" s="292"/>
      <c r="GG308" s="292"/>
      <c r="GH308" s="292"/>
      <c r="GI308" s="292"/>
      <c r="GJ308" s="292"/>
      <c r="GK308" s="292"/>
      <c r="GL308" s="292"/>
      <c r="GM308" s="292"/>
      <c r="GN308" s="292"/>
      <c r="GO308" s="292"/>
      <c r="GP308" s="292"/>
      <c r="GQ308" s="292"/>
      <c r="GR308" s="292"/>
      <c r="GS308" s="292"/>
      <c r="GT308" s="292"/>
      <c r="GU308" s="292"/>
      <c r="GV308" s="292"/>
      <c r="GW308" s="292"/>
      <c r="GX308" s="292"/>
      <c r="GY308" s="292"/>
      <c r="GZ308" s="292"/>
      <c r="HA308" s="292"/>
      <c r="HB308" s="292"/>
      <c r="HC308" s="292"/>
      <c r="HD308" s="292"/>
      <c r="HE308" s="292"/>
      <c r="HF308" s="292"/>
      <c r="HG308" s="292"/>
      <c r="HH308" s="292"/>
      <c r="HI308" s="292"/>
      <c r="HJ308" s="292"/>
      <c r="HK308" s="292"/>
      <c r="HL308" s="292"/>
      <c r="HM308" s="292"/>
      <c r="HN308" s="292"/>
      <c r="HO308" s="292"/>
      <c r="HP308" s="292"/>
      <c r="HQ308" s="292"/>
      <c r="HR308" s="292"/>
      <c r="HS308" s="292"/>
      <c r="HT308" s="292"/>
      <c r="HU308" s="292"/>
      <c r="HV308" s="292"/>
      <c r="HW308" s="292"/>
      <c r="HX308" s="292"/>
      <c r="HY308" s="292"/>
      <c r="HZ308" s="292"/>
      <c r="IA308" s="292"/>
      <c r="IB308" s="292"/>
      <c r="IC308" s="292"/>
      <c r="ID308" s="292"/>
      <c r="IE308" s="292"/>
      <c r="IF308" s="292"/>
      <c r="IG308" s="292"/>
      <c r="IH308" s="292"/>
      <c r="II308" s="292"/>
      <c r="IJ308" s="292"/>
      <c r="IK308" s="292"/>
      <c r="IL308" s="292"/>
      <c r="IM308" s="292"/>
      <c r="IN308" s="292"/>
      <c r="IO308" s="292"/>
      <c r="IP308" s="292"/>
      <c r="IQ308" s="292"/>
      <c r="IR308" s="292"/>
      <c r="IS308" s="292"/>
      <c r="IT308" s="292"/>
      <c r="IU308" s="292"/>
      <c r="IV308" s="292"/>
    </row>
    <row r="309" ht="21" customHeight="true" spans="3:256">
      <c r="C309" s="362"/>
      <c r="D309" s="353"/>
      <c r="F309" s="349"/>
      <c r="H309" s="292"/>
      <c r="I309" s="292"/>
      <c r="J309" s="292"/>
      <c r="K309" s="292"/>
      <c r="L309" s="292" t="s">
        <v>1687</v>
      </c>
      <c r="M309" s="358">
        <v>84310.286</v>
      </c>
      <c r="N309" s="292"/>
      <c r="O309" s="292"/>
      <c r="P309" s="292"/>
      <c r="U309" s="292"/>
      <c r="V309" s="250">
        <f t="shared" si="5"/>
        <v>0</v>
      </c>
      <c r="W309" s="292"/>
      <c r="X309" s="292"/>
      <c r="Y309" s="292"/>
      <c r="Z309" s="292"/>
      <c r="AA309" s="292"/>
      <c r="AB309" s="292"/>
      <c r="AC309" s="292"/>
      <c r="AD309" s="292"/>
      <c r="AE309" s="292"/>
      <c r="AF309" s="292"/>
      <c r="AG309" s="292"/>
      <c r="AH309" s="292"/>
      <c r="AI309" s="292"/>
      <c r="AJ309" s="292"/>
      <c r="AK309" s="292"/>
      <c r="AL309" s="292"/>
      <c r="AM309" s="292"/>
      <c r="AN309" s="292"/>
      <c r="AO309" s="292"/>
      <c r="AP309" s="292"/>
      <c r="AQ309" s="292"/>
      <c r="AR309" s="292"/>
      <c r="AS309" s="292"/>
      <c r="AT309" s="292"/>
      <c r="AU309" s="292"/>
      <c r="AV309" s="292"/>
      <c r="AW309" s="292"/>
      <c r="AX309" s="292"/>
      <c r="AY309" s="292"/>
      <c r="AZ309" s="292"/>
      <c r="BA309" s="292"/>
      <c r="BB309" s="292"/>
      <c r="BC309" s="292"/>
      <c r="BD309" s="292"/>
      <c r="BE309" s="292"/>
      <c r="BF309" s="292"/>
      <c r="BG309" s="292"/>
      <c r="BH309" s="292"/>
      <c r="BI309" s="292"/>
      <c r="BJ309" s="292"/>
      <c r="BK309" s="292"/>
      <c r="BL309" s="292"/>
      <c r="BM309" s="292"/>
      <c r="BN309" s="292"/>
      <c r="BO309" s="292"/>
      <c r="BP309" s="292"/>
      <c r="BQ309" s="292"/>
      <c r="BR309" s="292"/>
      <c r="BS309" s="292"/>
      <c r="BT309" s="292"/>
      <c r="BU309" s="292"/>
      <c r="BV309" s="292"/>
      <c r="BW309" s="292"/>
      <c r="BX309" s="292"/>
      <c r="BY309" s="292"/>
      <c r="BZ309" s="292"/>
      <c r="CA309" s="292"/>
      <c r="CB309" s="292"/>
      <c r="CC309" s="292"/>
      <c r="CD309" s="292"/>
      <c r="CE309" s="292"/>
      <c r="CF309" s="292"/>
      <c r="CG309" s="292"/>
      <c r="CH309" s="292"/>
      <c r="CI309" s="292"/>
      <c r="CJ309" s="292"/>
      <c r="CK309" s="292"/>
      <c r="CL309" s="292"/>
      <c r="CM309" s="292"/>
      <c r="CN309" s="292"/>
      <c r="CO309" s="292"/>
      <c r="CP309" s="292"/>
      <c r="CQ309" s="292"/>
      <c r="CR309" s="292"/>
      <c r="CS309" s="292"/>
      <c r="CT309" s="292"/>
      <c r="CU309" s="292"/>
      <c r="CV309" s="292"/>
      <c r="CW309" s="292"/>
      <c r="CX309" s="292"/>
      <c r="CY309" s="292"/>
      <c r="CZ309" s="292"/>
      <c r="DA309" s="292"/>
      <c r="DB309" s="292"/>
      <c r="DC309" s="292"/>
      <c r="DD309" s="292"/>
      <c r="DE309" s="292"/>
      <c r="DF309" s="292"/>
      <c r="DG309" s="292"/>
      <c r="DH309" s="292"/>
      <c r="DI309" s="292"/>
      <c r="DJ309" s="292"/>
      <c r="DK309" s="292"/>
      <c r="DL309" s="292"/>
      <c r="DM309" s="292"/>
      <c r="DN309" s="292"/>
      <c r="DO309" s="292"/>
      <c r="DP309" s="292"/>
      <c r="DQ309" s="292"/>
      <c r="DR309" s="292"/>
      <c r="DS309" s="292"/>
      <c r="DT309" s="292"/>
      <c r="DU309" s="292"/>
      <c r="DV309" s="292"/>
      <c r="DW309" s="292"/>
      <c r="DX309" s="292"/>
      <c r="DY309" s="292"/>
      <c r="DZ309" s="292"/>
      <c r="EA309" s="292"/>
      <c r="EB309" s="292"/>
      <c r="EC309" s="292"/>
      <c r="ED309" s="292"/>
      <c r="EE309" s="292"/>
      <c r="EF309" s="292"/>
      <c r="EG309" s="292"/>
      <c r="EH309" s="292"/>
      <c r="EI309" s="292"/>
      <c r="EJ309" s="292"/>
      <c r="EK309" s="292"/>
      <c r="EL309" s="292"/>
      <c r="EM309" s="292"/>
      <c r="EN309" s="292"/>
      <c r="EO309" s="292"/>
      <c r="EP309" s="292"/>
      <c r="EQ309" s="292"/>
      <c r="ER309" s="292"/>
      <c r="ES309" s="292"/>
      <c r="ET309" s="292"/>
      <c r="EU309" s="292"/>
      <c r="EV309" s="292"/>
      <c r="EW309" s="292"/>
      <c r="EX309" s="292"/>
      <c r="EY309" s="292"/>
      <c r="EZ309" s="292"/>
      <c r="FA309" s="292"/>
      <c r="FB309" s="292"/>
      <c r="FC309" s="292"/>
      <c r="FD309" s="292"/>
      <c r="FE309" s="292"/>
      <c r="FF309" s="292"/>
      <c r="FG309" s="292"/>
      <c r="FH309" s="292"/>
      <c r="FI309" s="292"/>
      <c r="FJ309" s="292"/>
      <c r="FK309" s="292"/>
      <c r="FL309" s="292"/>
      <c r="FM309" s="292"/>
      <c r="FN309" s="292"/>
      <c r="FO309" s="292"/>
      <c r="FP309" s="292"/>
      <c r="FQ309" s="292"/>
      <c r="FR309" s="292"/>
      <c r="FS309" s="292"/>
      <c r="FT309" s="292"/>
      <c r="FU309" s="292"/>
      <c r="FV309" s="292"/>
      <c r="FW309" s="292"/>
      <c r="FX309" s="292"/>
      <c r="FY309" s="292"/>
      <c r="FZ309" s="292"/>
      <c r="GA309" s="292"/>
      <c r="GB309" s="292"/>
      <c r="GC309" s="292"/>
      <c r="GD309" s="292"/>
      <c r="GE309" s="292"/>
      <c r="GF309" s="292"/>
      <c r="GG309" s="292"/>
      <c r="GH309" s="292"/>
      <c r="GI309" s="292"/>
      <c r="GJ309" s="292"/>
      <c r="GK309" s="292"/>
      <c r="GL309" s="292"/>
      <c r="GM309" s="292"/>
      <c r="GN309" s="292"/>
      <c r="GO309" s="292"/>
      <c r="GP309" s="292"/>
      <c r="GQ309" s="292"/>
      <c r="GR309" s="292"/>
      <c r="GS309" s="292"/>
      <c r="GT309" s="292"/>
      <c r="GU309" s="292"/>
      <c r="GV309" s="292"/>
      <c r="GW309" s="292"/>
      <c r="GX309" s="292"/>
      <c r="GY309" s="292"/>
      <c r="GZ309" s="292"/>
      <c r="HA309" s="292"/>
      <c r="HB309" s="292"/>
      <c r="HC309" s="292"/>
      <c r="HD309" s="292"/>
      <c r="HE309" s="292"/>
      <c r="HF309" s="292"/>
      <c r="HG309" s="292"/>
      <c r="HH309" s="292"/>
      <c r="HI309" s="292"/>
      <c r="HJ309" s="292"/>
      <c r="HK309" s="292"/>
      <c r="HL309" s="292"/>
      <c r="HM309" s="292"/>
      <c r="HN309" s="292"/>
      <c r="HO309" s="292"/>
      <c r="HP309" s="292"/>
      <c r="HQ309" s="292"/>
      <c r="HR309" s="292"/>
      <c r="HS309" s="292"/>
      <c r="HT309" s="292"/>
      <c r="HU309" s="292"/>
      <c r="HV309" s="292"/>
      <c r="HW309" s="292"/>
      <c r="HX309" s="292"/>
      <c r="HY309" s="292"/>
      <c r="HZ309" s="292"/>
      <c r="IA309" s="292"/>
      <c r="IB309" s="292"/>
      <c r="IC309" s="292"/>
      <c r="ID309" s="292"/>
      <c r="IE309" s="292"/>
      <c r="IF309" s="292"/>
      <c r="IG309" s="292"/>
      <c r="IH309" s="292"/>
      <c r="II309" s="292"/>
      <c r="IJ309" s="292"/>
      <c r="IK309" s="292"/>
      <c r="IL309" s="292"/>
      <c r="IM309" s="292"/>
      <c r="IN309" s="292"/>
      <c r="IO309" s="292"/>
      <c r="IP309" s="292"/>
      <c r="IQ309" s="292"/>
      <c r="IR309" s="292"/>
      <c r="IS309" s="292"/>
      <c r="IT309" s="292"/>
      <c r="IU309" s="292"/>
      <c r="IV309" s="292"/>
    </row>
    <row r="310" ht="21" customHeight="true" spans="3:256">
      <c r="C310" s="362"/>
      <c r="D310" s="353"/>
      <c r="F310" s="349"/>
      <c r="H310" s="292"/>
      <c r="I310" s="292"/>
      <c r="J310" s="292"/>
      <c r="K310" s="292"/>
      <c r="L310" s="292" t="s">
        <v>1620</v>
      </c>
      <c r="M310" s="358">
        <v>485770.763639</v>
      </c>
      <c r="N310" s="292"/>
      <c r="O310" s="292"/>
      <c r="P310" s="292"/>
      <c r="U310" s="292"/>
      <c r="V310" s="250">
        <f t="shared" si="5"/>
        <v>0</v>
      </c>
      <c r="W310" s="292"/>
      <c r="X310" s="292"/>
      <c r="Y310" s="292"/>
      <c r="Z310" s="292"/>
      <c r="AA310" s="292"/>
      <c r="AB310" s="292"/>
      <c r="AC310" s="292"/>
      <c r="AD310" s="292"/>
      <c r="AE310" s="292"/>
      <c r="AF310" s="292"/>
      <c r="AG310" s="292"/>
      <c r="AH310" s="292"/>
      <c r="AI310" s="292"/>
      <c r="AJ310" s="292"/>
      <c r="AK310" s="292"/>
      <c r="AL310" s="292"/>
      <c r="AM310" s="292"/>
      <c r="AN310" s="292"/>
      <c r="AO310" s="292"/>
      <c r="AP310" s="292"/>
      <c r="AQ310" s="292"/>
      <c r="AR310" s="292"/>
      <c r="AS310" s="292"/>
      <c r="AT310" s="292"/>
      <c r="AU310" s="292"/>
      <c r="AV310" s="292"/>
      <c r="AW310" s="292"/>
      <c r="AX310" s="292"/>
      <c r="AY310" s="292"/>
      <c r="AZ310" s="292"/>
      <c r="BA310" s="292"/>
      <c r="BB310" s="292"/>
      <c r="BC310" s="292"/>
      <c r="BD310" s="292"/>
      <c r="BE310" s="292"/>
      <c r="BF310" s="292"/>
      <c r="BG310" s="292"/>
      <c r="BH310" s="292"/>
      <c r="BI310" s="292"/>
      <c r="BJ310" s="292"/>
      <c r="BK310" s="292"/>
      <c r="BL310" s="292"/>
      <c r="BM310" s="292"/>
      <c r="BN310" s="292"/>
      <c r="BO310" s="292"/>
      <c r="BP310" s="292"/>
      <c r="BQ310" s="292"/>
      <c r="BR310" s="292"/>
      <c r="BS310" s="292"/>
      <c r="BT310" s="292"/>
      <c r="BU310" s="292"/>
      <c r="BV310" s="292"/>
      <c r="BW310" s="292"/>
      <c r="BX310" s="292"/>
      <c r="BY310" s="292"/>
      <c r="BZ310" s="292"/>
      <c r="CA310" s="292"/>
      <c r="CB310" s="292"/>
      <c r="CC310" s="292"/>
      <c r="CD310" s="292"/>
      <c r="CE310" s="292"/>
      <c r="CF310" s="292"/>
      <c r="CG310" s="292"/>
      <c r="CH310" s="292"/>
      <c r="CI310" s="292"/>
      <c r="CJ310" s="292"/>
      <c r="CK310" s="292"/>
      <c r="CL310" s="292"/>
      <c r="CM310" s="292"/>
      <c r="CN310" s="292"/>
      <c r="CO310" s="292"/>
      <c r="CP310" s="292"/>
      <c r="CQ310" s="292"/>
      <c r="CR310" s="292"/>
      <c r="CS310" s="292"/>
      <c r="CT310" s="292"/>
      <c r="CU310" s="292"/>
      <c r="CV310" s="292"/>
      <c r="CW310" s="292"/>
      <c r="CX310" s="292"/>
      <c r="CY310" s="292"/>
      <c r="CZ310" s="292"/>
      <c r="DA310" s="292"/>
      <c r="DB310" s="292"/>
      <c r="DC310" s="292"/>
      <c r="DD310" s="292"/>
      <c r="DE310" s="292"/>
      <c r="DF310" s="292"/>
      <c r="DG310" s="292"/>
      <c r="DH310" s="292"/>
      <c r="DI310" s="292"/>
      <c r="DJ310" s="292"/>
      <c r="DK310" s="292"/>
      <c r="DL310" s="292"/>
      <c r="DM310" s="292"/>
      <c r="DN310" s="292"/>
      <c r="DO310" s="292"/>
      <c r="DP310" s="292"/>
      <c r="DQ310" s="292"/>
      <c r="DR310" s="292"/>
      <c r="DS310" s="292"/>
      <c r="DT310" s="292"/>
      <c r="DU310" s="292"/>
      <c r="DV310" s="292"/>
      <c r="DW310" s="292"/>
      <c r="DX310" s="292"/>
      <c r="DY310" s="292"/>
      <c r="DZ310" s="292"/>
      <c r="EA310" s="292"/>
      <c r="EB310" s="292"/>
      <c r="EC310" s="292"/>
      <c r="ED310" s="292"/>
      <c r="EE310" s="292"/>
      <c r="EF310" s="292"/>
      <c r="EG310" s="292"/>
      <c r="EH310" s="292"/>
      <c r="EI310" s="292"/>
      <c r="EJ310" s="292"/>
      <c r="EK310" s="292"/>
      <c r="EL310" s="292"/>
      <c r="EM310" s="292"/>
      <c r="EN310" s="292"/>
      <c r="EO310" s="292"/>
      <c r="EP310" s="292"/>
      <c r="EQ310" s="292"/>
      <c r="ER310" s="292"/>
      <c r="ES310" s="292"/>
      <c r="ET310" s="292"/>
      <c r="EU310" s="292"/>
      <c r="EV310" s="292"/>
      <c r="EW310" s="292"/>
      <c r="EX310" s="292"/>
      <c r="EY310" s="292"/>
      <c r="EZ310" s="292"/>
      <c r="FA310" s="292"/>
      <c r="FB310" s="292"/>
      <c r="FC310" s="292"/>
      <c r="FD310" s="292"/>
      <c r="FE310" s="292"/>
      <c r="FF310" s="292"/>
      <c r="FG310" s="292"/>
      <c r="FH310" s="292"/>
      <c r="FI310" s="292"/>
      <c r="FJ310" s="292"/>
      <c r="FK310" s="292"/>
      <c r="FL310" s="292"/>
      <c r="FM310" s="292"/>
      <c r="FN310" s="292"/>
      <c r="FO310" s="292"/>
      <c r="FP310" s="292"/>
      <c r="FQ310" s="292"/>
      <c r="FR310" s="292"/>
      <c r="FS310" s="292"/>
      <c r="FT310" s="292"/>
      <c r="FU310" s="292"/>
      <c r="FV310" s="292"/>
      <c r="FW310" s="292"/>
      <c r="FX310" s="292"/>
      <c r="FY310" s="292"/>
      <c r="FZ310" s="292"/>
      <c r="GA310" s="292"/>
      <c r="GB310" s="292"/>
      <c r="GC310" s="292"/>
      <c r="GD310" s="292"/>
      <c r="GE310" s="292"/>
      <c r="GF310" s="292"/>
      <c r="GG310" s="292"/>
      <c r="GH310" s="292"/>
      <c r="GI310" s="292"/>
      <c r="GJ310" s="292"/>
      <c r="GK310" s="292"/>
      <c r="GL310" s="292"/>
      <c r="GM310" s="292"/>
      <c r="GN310" s="292"/>
      <c r="GO310" s="292"/>
      <c r="GP310" s="292"/>
      <c r="GQ310" s="292"/>
      <c r="GR310" s="292"/>
      <c r="GS310" s="292"/>
      <c r="GT310" s="292"/>
      <c r="GU310" s="292"/>
      <c r="GV310" s="292"/>
      <c r="GW310" s="292"/>
      <c r="GX310" s="292"/>
      <c r="GY310" s="292"/>
      <c r="GZ310" s="292"/>
      <c r="HA310" s="292"/>
      <c r="HB310" s="292"/>
      <c r="HC310" s="292"/>
      <c r="HD310" s="292"/>
      <c r="HE310" s="292"/>
      <c r="HF310" s="292"/>
      <c r="HG310" s="292"/>
      <c r="HH310" s="292"/>
      <c r="HI310" s="292"/>
      <c r="HJ310" s="292"/>
      <c r="HK310" s="292"/>
      <c r="HL310" s="292"/>
      <c r="HM310" s="292"/>
      <c r="HN310" s="292"/>
      <c r="HO310" s="292"/>
      <c r="HP310" s="292"/>
      <c r="HQ310" s="292"/>
      <c r="HR310" s="292"/>
      <c r="HS310" s="292"/>
      <c r="HT310" s="292"/>
      <c r="HU310" s="292"/>
      <c r="HV310" s="292"/>
      <c r="HW310" s="292"/>
      <c r="HX310" s="292"/>
      <c r="HY310" s="292"/>
      <c r="HZ310" s="292"/>
      <c r="IA310" s="292"/>
      <c r="IB310" s="292"/>
      <c r="IC310" s="292"/>
      <c r="ID310" s="292"/>
      <c r="IE310" s="292"/>
      <c r="IF310" s="292"/>
      <c r="IG310" s="292"/>
      <c r="IH310" s="292"/>
      <c r="II310" s="292"/>
      <c r="IJ310" s="292"/>
      <c r="IK310" s="292"/>
      <c r="IL310" s="292"/>
      <c r="IM310" s="292"/>
      <c r="IN310" s="292"/>
      <c r="IO310" s="292"/>
      <c r="IP310" s="292"/>
      <c r="IQ310" s="292"/>
      <c r="IR310" s="292"/>
      <c r="IS310" s="292"/>
      <c r="IT310" s="292"/>
      <c r="IU310" s="292"/>
      <c r="IV310" s="292"/>
    </row>
    <row r="311" ht="21" customHeight="true" spans="3:256">
      <c r="C311" s="362"/>
      <c r="D311" s="353"/>
      <c r="F311" s="349"/>
      <c r="H311" s="292"/>
      <c r="I311" s="292"/>
      <c r="J311" s="292"/>
      <c r="K311" s="292"/>
      <c r="L311" s="292" t="s">
        <v>1622</v>
      </c>
      <c r="M311" s="358">
        <v>485770.763639</v>
      </c>
      <c r="N311" s="292"/>
      <c r="O311" s="292"/>
      <c r="P311" s="292"/>
      <c r="U311" s="292"/>
      <c r="V311" s="292"/>
      <c r="W311" s="292"/>
      <c r="X311" s="292"/>
      <c r="Y311" s="292"/>
      <c r="Z311" s="292"/>
      <c r="AA311" s="292"/>
      <c r="AB311" s="292"/>
      <c r="AC311" s="292"/>
      <c r="AD311" s="292"/>
      <c r="AE311" s="292"/>
      <c r="AF311" s="292"/>
      <c r="AG311" s="292"/>
      <c r="AH311" s="292"/>
      <c r="AI311" s="292"/>
      <c r="AJ311" s="292"/>
      <c r="AK311" s="292"/>
      <c r="AL311" s="292"/>
      <c r="AM311" s="292"/>
      <c r="AN311" s="292"/>
      <c r="AO311" s="292"/>
      <c r="AP311" s="292"/>
      <c r="AQ311" s="292"/>
      <c r="AR311" s="292"/>
      <c r="AS311" s="292"/>
      <c r="AT311" s="292"/>
      <c r="AU311" s="292"/>
      <c r="AV311" s="292"/>
      <c r="AW311" s="292"/>
      <c r="AX311" s="292"/>
      <c r="AY311" s="292"/>
      <c r="AZ311" s="292"/>
      <c r="BA311" s="292"/>
      <c r="BB311" s="292"/>
      <c r="BC311" s="292"/>
      <c r="BD311" s="292"/>
      <c r="BE311" s="292"/>
      <c r="BF311" s="292"/>
      <c r="BG311" s="292"/>
      <c r="BH311" s="292"/>
      <c r="BI311" s="292"/>
      <c r="BJ311" s="292"/>
      <c r="BK311" s="292"/>
      <c r="BL311" s="292"/>
      <c r="BM311" s="292"/>
      <c r="BN311" s="292"/>
      <c r="BO311" s="292"/>
      <c r="BP311" s="292"/>
      <c r="BQ311" s="292"/>
      <c r="BR311" s="292"/>
      <c r="BS311" s="292"/>
      <c r="BT311" s="292"/>
      <c r="BU311" s="292"/>
      <c r="BV311" s="292"/>
      <c r="BW311" s="292"/>
      <c r="BX311" s="292"/>
      <c r="BY311" s="292"/>
      <c r="BZ311" s="292"/>
      <c r="CA311" s="292"/>
      <c r="CB311" s="292"/>
      <c r="CC311" s="292"/>
      <c r="CD311" s="292"/>
      <c r="CE311" s="292"/>
      <c r="CF311" s="292"/>
      <c r="CG311" s="292"/>
      <c r="CH311" s="292"/>
      <c r="CI311" s="292"/>
      <c r="CJ311" s="292"/>
      <c r="CK311" s="292"/>
      <c r="CL311" s="292"/>
      <c r="CM311" s="292"/>
      <c r="CN311" s="292"/>
      <c r="CO311" s="292"/>
      <c r="CP311" s="292"/>
      <c r="CQ311" s="292"/>
      <c r="CR311" s="292"/>
      <c r="CS311" s="292"/>
      <c r="CT311" s="292"/>
      <c r="CU311" s="292"/>
      <c r="CV311" s="292"/>
      <c r="CW311" s="292"/>
      <c r="CX311" s="292"/>
      <c r="CY311" s="292"/>
      <c r="CZ311" s="292"/>
      <c r="DA311" s="292"/>
      <c r="DB311" s="292"/>
      <c r="DC311" s="292"/>
      <c r="DD311" s="292"/>
      <c r="DE311" s="292"/>
      <c r="DF311" s="292"/>
      <c r="DG311" s="292"/>
      <c r="DH311" s="292"/>
      <c r="DI311" s="292"/>
      <c r="DJ311" s="292"/>
      <c r="DK311" s="292"/>
      <c r="DL311" s="292"/>
      <c r="DM311" s="292"/>
      <c r="DN311" s="292"/>
      <c r="DO311" s="292"/>
      <c r="DP311" s="292"/>
      <c r="DQ311" s="292"/>
      <c r="DR311" s="292"/>
      <c r="DS311" s="292"/>
      <c r="DT311" s="292"/>
      <c r="DU311" s="292"/>
      <c r="DV311" s="292"/>
      <c r="DW311" s="292"/>
      <c r="DX311" s="292"/>
      <c r="DY311" s="292"/>
      <c r="DZ311" s="292"/>
      <c r="EA311" s="292"/>
      <c r="EB311" s="292"/>
      <c r="EC311" s="292"/>
      <c r="ED311" s="292"/>
      <c r="EE311" s="292"/>
      <c r="EF311" s="292"/>
      <c r="EG311" s="292"/>
      <c r="EH311" s="292"/>
      <c r="EI311" s="292"/>
      <c r="EJ311" s="292"/>
      <c r="EK311" s="292"/>
      <c r="EL311" s="292"/>
      <c r="EM311" s="292"/>
      <c r="EN311" s="292"/>
      <c r="EO311" s="292"/>
      <c r="EP311" s="292"/>
      <c r="EQ311" s="292"/>
      <c r="ER311" s="292"/>
      <c r="ES311" s="292"/>
      <c r="ET311" s="292"/>
      <c r="EU311" s="292"/>
      <c r="EV311" s="292"/>
      <c r="EW311" s="292"/>
      <c r="EX311" s="292"/>
      <c r="EY311" s="292"/>
      <c r="EZ311" s="292"/>
      <c r="FA311" s="292"/>
      <c r="FB311" s="292"/>
      <c r="FC311" s="292"/>
      <c r="FD311" s="292"/>
      <c r="FE311" s="292"/>
      <c r="FF311" s="292"/>
      <c r="FG311" s="292"/>
      <c r="FH311" s="292"/>
      <c r="FI311" s="292"/>
      <c r="FJ311" s="292"/>
      <c r="FK311" s="292"/>
      <c r="FL311" s="292"/>
      <c r="FM311" s="292"/>
      <c r="FN311" s="292"/>
      <c r="FO311" s="292"/>
      <c r="FP311" s="292"/>
      <c r="FQ311" s="292"/>
      <c r="FR311" s="292"/>
      <c r="FS311" s="292"/>
      <c r="FT311" s="292"/>
      <c r="FU311" s="292"/>
      <c r="FV311" s="292"/>
      <c r="FW311" s="292"/>
      <c r="FX311" s="292"/>
      <c r="FY311" s="292"/>
      <c r="FZ311" s="292"/>
      <c r="GA311" s="292"/>
      <c r="GB311" s="292"/>
      <c r="GC311" s="292"/>
      <c r="GD311" s="292"/>
      <c r="GE311" s="292"/>
      <c r="GF311" s="292"/>
      <c r="GG311" s="292"/>
      <c r="GH311" s="292"/>
      <c r="GI311" s="292"/>
      <c r="GJ311" s="292"/>
      <c r="GK311" s="292"/>
      <c r="GL311" s="292"/>
      <c r="GM311" s="292"/>
      <c r="GN311" s="292"/>
      <c r="GO311" s="292"/>
      <c r="GP311" s="292"/>
      <c r="GQ311" s="292"/>
      <c r="GR311" s="292"/>
      <c r="GS311" s="292"/>
      <c r="GT311" s="292"/>
      <c r="GU311" s="292"/>
      <c r="GV311" s="292"/>
      <c r="GW311" s="292"/>
      <c r="GX311" s="292"/>
      <c r="GY311" s="292"/>
      <c r="GZ311" s="292"/>
      <c r="HA311" s="292"/>
      <c r="HB311" s="292"/>
      <c r="HC311" s="292"/>
      <c r="HD311" s="292"/>
      <c r="HE311" s="292"/>
      <c r="HF311" s="292"/>
      <c r="HG311" s="292"/>
      <c r="HH311" s="292"/>
      <c r="HI311" s="292"/>
      <c r="HJ311" s="292"/>
      <c r="HK311" s="292"/>
      <c r="HL311" s="292"/>
      <c r="HM311" s="292"/>
      <c r="HN311" s="292"/>
      <c r="HO311" s="292"/>
      <c r="HP311" s="292"/>
      <c r="HQ311" s="292"/>
      <c r="HR311" s="292"/>
      <c r="HS311" s="292"/>
      <c r="HT311" s="292"/>
      <c r="HU311" s="292"/>
      <c r="HV311" s="292"/>
      <c r="HW311" s="292"/>
      <c r="HX311" s="292"/>
      <c r="HY311" s="292"/>
      <c r="HZ311" s="292"/>
      <c r="IA311" s="292"/>
      <c r="IB311" s="292"/>
      <c r="IC311" s="292"/>
      <c r="ID311" s="292"/>
      <c r="IE311" s="292"/>
      <c r="IF311" s="292"/>
      <c r="IG311" s="292"/>
      <c r="IH311" s="292"/>
      <c r="II311" s="292"/>
      <c r="IJ311" s="292"/>
      <c r="IK311" s="292"/>
      <c r="IL311" s="292"/>
      <c r="IM311" s="292"/>
      <c r="IN311" s="292"/>
      <c r="IO311" s="292"/>
      <c r="IP311" s="292"/>
      <c r="IQ311" s="292"/>
      <c r="IR311" s="292"/>
      <c r="IS311" s="292"/>
      <c r="IT311" s="292"/>
      <c r="IU311" s="292"/>
      <c r="IV311" s="292"/>
    </row>
    <row r="312" ht="21" customHeight="true" spans="3:256">
      <c r="C312" s="362"/>
      <c r="D312" s="353"/>
      <c r="F312" s="349"/>
      <c r="H312" s="292"/>
      <c r="I312" s="292"/>
      <c r="J312" s="292"/>
      <c r="K312" s="292"/>
      <c r="L312" s="292" t="s">
        <v>1626</v>
      </c>
      <c r="M312" s="358">
        <v>2398</v>
      </c>
      <c r="N312" s="292"/>
      <c r="O312" s="292"/>
      <c r="P312" s="292"/>
      <c r="U312" s="292"/>
      <c r="V312" s="292"/>
      <c r="W312" s="292"/>
      <c r="X312" s="292"/>
      <c r="Y312" s="292"/>
      <c r="Z312" s="292"/>
      <c r="AA312" s="292"/>
      <c r="AB312" s="292"/>
      <c r="AC312" s="292"/>
      <c r="AD312" s="292"/>
      <c r="AE312" s="292"/>
      <c r="AF312" s="292"/>
      <c r="AG312" s="292"/>
      <c r="AH312" s="292"/>
      <c r="AI312" s="292"/>
      <c r="AJ312" s="292"/>
      <c r="AK312" s="292"/>
      <c r="AL312" s="292"/>
      <c r="AM312" s="292"/>
      <c r="AN312" s="292"/>
      <c r="AO312" s="292"/>
      <c r="AP312" s="292"/>
      <c r="AQ312" s="292"/>
      <c r="AR312" s="292"/>
      <c r="AS312" s="292"/>
      <c r="AT312" s="292"/>
      <c r="AU312" s="292"/>
      <c r="AV312" s="292"/>
      <c r="AW312" s="292"/>
      <c r="AX312" s="292"/>
      <c r="AY312" s="292"/>
      <c r="AZ312" s="292"/>
      <c r="BA312" s="292"/>
      <c r="BB312" s="292"/>
      <c r="BC312" s="292"/>
      <c r="BD312" s="292"/>
      <c r="BE312" s="292"/>
      <c r="BF312" s="292"/>
      <c r="BG312" s="292"/>
      <c r="BH312" s="292"/>
      <c r="BI312" s="292"/>
      <c r="BJ312" s="292"/>
      <c r="BK312" s="292"/>
      <c r="BL312" s="292"/>
      <c r="BM312" s="292"/>
      <c r="BN312" s="292"/>
      <c r="BO312" s="292"/>
      <c r="BP312" s="292"/>
      <c r="BQ312" s="292"/>
      <c r="BR312" s="292"/>
      <c r="BS312" s="292"/>
      <c r="BT312" s="292"/>
      <c r="BU312" s="292"/>
      <c r="BV312" s="292"/>
      <c r="BW312" s="292"/>
      <c r="BX312" s="292"/>
      <c r="BY312" s="292"/>
      <c r="BZ312" s="292"/>
      <c r="CA312" s="292"/>
      <c r="CB312" s="292"/>
      <c r="CC312" s="292"/>
      <c r="CD312" s="292"/>
      <c r="CE312" s="292"/>
      <c r="CF312" s="292"/>
      <c r="CG312" s="292"/>
      <c r="CH312" s="292"/>
      <c r="CI312" s="292"/>
      <c r="CJ312" s="292"/>
      <c r="CK312" s="292"/>
      <c r="CL312" s="292"/>
      <c r="CM312" s="292"/>
      <c r="CN312" s="292"/>
      <c r="CO312" s="292"/>
      <c r="CP312" s="292"/>
      <c r="CQ312" s="292"/>
      <c r="CR312" s="292"/>
      <c r="CS312" s="292"/>
      <c r="CT312" s="292"/>
      <c r="CU312" s="292"/>
      <c r="CV312" s="292"/>
      <c r="CW312" s="292"/>
      <c r="CX312" s="292"/>
      <c r="CY312" s="292"/>
      <c r="CZ312" s="292"/>
      <c r="DA312" s="292"/>
      <c r="DB312" s="292"/>
      <c r="DC312" s="292"/>
      <c r="DD312" s="292"/>
      <c r="DE312" s="292"/>
      <c r="DF312" s="292"/>
      <c r="DG312" s="292"/>
      <c r="DH312" s="292"/>
      <c r="DI312" s="292"/>
      <c r="DJ312" s="292"/>
      <c r="DK312" s="292"/>
      <c r="DL312" s="292"/>
      <c r="DM312" s="292"/>
      <c r="DN312" s="292"/>
      <c r="DO312" s="292"/>
      <c r="DP312" s="292"/>
      <c r="DQ312" s="292"/>
      <c r="DR312" s="292"/>
      <c r="DS312" s="292"/>
      <c r="DT312" s="292"/>
      <c r="DU312" s="292"/>
      <c r="DV312" s="292"/>
      <c r="DW312" s="292"/>
      <c r="DX312" s="292"/>
      <c r="DY312" s="292"/>
      <c r="DZ312" s="292"/>
      <c r="EA312" s="292"/>
      <c r="EB312" s="292"/>
      <c r="EC312" s="292"/>
      <c r="ED312" s="292"/>
      <c r="EE312" s="292"/>
      <c r="EF312" s="292"/>
      <c r="EG312" s="292"/>
      <c r="EH312" s="292"/>
      <c r="EI312" s="292"/>
      <c r="EJ312" s="292"/>
      <c r="EK312" s="292"/>
      <c r="EL312" s="292"/>
      <c r="EM312" s="292"/>
      <c r="EN312" s="292"/>
      <c r="EO312" s="292"/>
      <c r="EP312" s="292"/>
      <c r="EQ312" s="292"/>
      <c r="ER312" s="292"/>
      <c r="ES312" s="292"/>
      <c r="ET312" s="292"/>
      <c r="EU312" s="292"/>
      <c r="EV312" s="292"/>
      <c r="EW312" s="292"/>
      <c r="EX312" s="292"/>
      <c r="EY312" s="292"/>
      <c r="EZ312" s="292"/>
      <c r="FA312" s="292"/>
      <c r="FB312" s="292"/>
      <c r="FC312" s="292"/>
      <c r="FD312" s="292"/>
      <c r="FE312" s="292"/>
      <c r="FF312" s="292"/>
      <c r="FG312" s="292"/>
      <c r="FH312" s="292"/>
      <c r="FI312" s="292"/>
      <c r="FJ312" s="292"/>
      <c r="FK312" s="292"/>
      <c r="FL312" s="292"/>
      <c r="FM312" s="292"/>
      <c r="FN312" s="292"/>
      <c r="FO312" s="292"/>
      <c r="FP312" s="292"/>
      <c r="FQ312" s="292"/>
      <c r="FR312" s="292"/>
      <c r="FS312" s="292"/>
      <c r="FT312" s="292"/>
      <c r="FU312" s="292"/>
      <c r="FV312" s="292"/>
      <c r="FW312" s="292"/>
      <c r="FX312" s="292"/>
      <c r="FY312" s="292"/>
      <c r="FZ312" s="292"/>
      <c r="GA312" s="292"/>
      <c r="GB312" s="292"/>
      <c r="GC312" s="292"/>
      <c r="GD312" s="292"/>
      <c r="GE312" s="292"/>
      <c r="GF312" s="292"/>
      <c r="GG312" s="292"/>
      <c r="GH312" s="292"/>
      <c r="GI312" s="292"/>
      <c r="GJ312" s="292"/>
      <c r="GK312" s="292"/>
      <c r="GL312" s="292"/>
      <c r="GM312" s="292"/>
      <c r="GN312" s="292"/>
      <c r="GO312" s="292"/>
      <c r="GP312" s="292"/>
      <c r="GQ312" s="292"/>
      <c r="GR312" s="292"/>
      <c r="GS312" s="292"/>
      <c r="GT312" s="292"/>
      <c r="GU312" s="292"/>
      <c r="GV312" s="292"/>
      <c r="GW312" s="292"/>
      <c r="GX312" s="292"/>
      <c r="GY312" s="292"/>
      <c r="GZ312" s="292"/>
      <c r="HA312" s="292"/>
      <c r="HB312" s="292"/>
      <c r="HC312" s="292"/>
      <c r="HD312" s="292"/>
      <c r="HE312" s="292"/>
      <c r="HF312" s="292"/>
      <c r="HG312" s="292"/>
      <c r="HH312" s="292"/>
      <c r="HI312" s="292"/>
      <c r="HJ312" s="292"/>
      <c r="HK312" s="292"/>
      <c r="HL312" s="292"/>
      <c r="HM312" s="292"/>
      <c r="HN312" s="292"/>
      <c r="HO312" s="292"/>
      <c r="HP312" s="292"/>
      <c r="HQ312" s="292"/>
      <c r="HR312" s="292"/>
      <c r="HS312" s="292"/>
      <c r="HT312" s="292"/>
      <c r="HU312" s="292"/>
      <c r="HV312" s="292"/>
      <c r="HW312" s="292"/>
      <c r="HX312" s="292"/>
      <c r="HY312" s="292"/>
      <c r="HZ312" s="292"/>
      <c r="IA312" s="292"/>
      <c r="IB312" s="292"/>
      <c r="IC312" s="292"/>
      <c r="ID312" s="292"/>
      <c r="IE312" s="292"/>
      <c r="IF312" s="292"/>
      <c r="IG312" s="292"/>
      <c r="IH312" s="292"/>
      <c r="II312" s="292"/>
      <c r="IJ312" s="292"/>
      <c r="IK312" s="292"/>
      <c r="IL312" s="292"/>
      <c r="IM312" s="292"/>
      <c r="IN312" s="292"/>
      <c r="IO312" s="292"/>
      <c r="IP312" s="292"/>
      <c r="IQ312" s="292"/>
      <c r="IR312" s="292"/>
      <c r="IS312" s="292"/>
      <c r="IT312" s="292"/>
      <c r="IU312" s="292"/>
      <c r="IV312" s="292"/>
    </row>
    <row r="313" ht="21" customHeight="true" spans="3:256">
      <c r="C313" s="362"/>
      <c r="D313" s="353"/>
      <c r="F313" s="349"/>
      <c r="H313" s="292"/>
      <c r="I313" s="292"/>
      <c r="J313" s="292"/>
      <c r="K313" s="292"/>
      <c r="L313" s="292" t="s">
        <v>1630</v>
      </c>
      <c r="M313" s="358">
        <v>413</v>
      </c>
      <c r="N313" s="292"/>
      <c r="O313" s="292"/>
      <c r="P313" s="292"/>
      <c r="U313" s="292"/>
      <c r="V313" s="292"/>
      <c r="W313" s="292"/>
      <c r="X313" s="292"/>
      <c r="Y313" s="292"/>
      <c r="Z313" s="292"/>
      <c r="AA313" s="292"/>
      <c r="AB313" s="292"/>
      <c r="AC313" s="292"/>
      <c r="AD313" s="292"/>
      <c r="AE313" s="292"/>
      <c r="AF313" s="292"/>
      <c r="AG313" s="292"/>
      <c r="AH313" s="292"/>
      <c r="AI313" s="292"/>
      <c r="AJ313" s="292"/>
      <c r="AK313" s="292"/>
      <c r="AL313" s="292"/>
      <c r="AM313" s="292"/>
      <c r="AN313" s="292"/>
      <c r="AO313" s="292"/>
      <c r="AP313" s="292"/>
      <c r="AQ313" s="292"/>
      <c r="AR313" s="292"/>
      <c r="AS313" s="292"/>
      <c r="AT313" s="292"/>
      <c r="AU313" s="292"/>
      <c r="AV313" s="292"/>
      <c r="AW313" s="292"/>
      <c r="AX313" s="292"/>
      <c r="AY313" s="292"/>
      <c r="AZ313" s="292"/>
      <c r="BA313" s="292"/>
      <c r="BB313" s="292"/>
      <c r="BC313" s="292"/>
      <c r="BD313" s="292"/>
      <c r="BE313" s="292"/>
      <c r="BF313" s="292"/>
      <c r="BG313" s="292"/>
      <c r="BH313" s="292"/>
      <c r="BI313" s="292"/>
      <c r="BJ313" s="292"/>
      <c r="BK313" s="292"/>
      <c r="BL313" s="292"/>
      <c r="BM313" s="292"/>
      <c r="BN313" s="292"/>
      <c r="BO313" s="292"/>
      <c r="BP313" s="292"/>
      <c r="BQ313" s="292"/>
      <c r="BR313" s="292"/>
      <c r="BS313" s="292"/>
      <c r="BT313" s="292"/>
      <c r="BU313" s="292"/>
      <c r="BV313" s="292"/>
      <c r="BW313" s="292"/>
      <c r="BX313" s="292"/>
      <c r="BY313" s="292"/>
      <c r="BZ313" s="292"/>
      <c r="CA313" s="292"/>
      <c r="CB313" s="292"/>
      <c r="CC313" s="292"/>
      <c r="CD313" s="292"/>
      <c r="CE313" s="292"/>
      <c r="CF313" s="292"/>
      <c r="CG313" s="292"/>
      <c r="CH313" s="292"/>
      <c r="CI313" s="292"/>
      <c r="CJ313" s="292"/>
      <c r="CK313" s="292"/>
      <c r="CL313" s="292"/>
      <c r="CM313" s="292"/>
      <c r="CN313" s="292"/>
      <c r="CO313" s="292"/>
      <c r="CP313" s="292"/>
      <c r="CQ313" s="292"/>
      <c r="CR313" s="292"/>
      <c r="CS313" s="292"/>
      <c r="CT313" s="292"/>
      <c r="CU313" s="292"/>
      <c r="CV313" s="292"/>
      <c r="CW313" s="292"/>
      <c r="CX313" s="292"/>
      <c r="CY313" s="292"/>
      <c r="CZ313" s="292"/>
      <c r="DA313" s="292"/>
      <c r="DB313" s="292"/>
      <c r="DC313" s="292"/>
      <c r="DD313" s="292"/>
      <c r="DE313" s="292"/>
      <c r="DF313" s="292"/>
      <c r="DG313" s="292"/>
      <c r="DH313" s="292"/>
      <c r="DI313" s="292"/>
      <c r="DJ313" s="292"/>
      <c r="DK313" s="292"/>
      <c r="DL313" s="292"/>
      <c r="DM313" s="292"/>
      <c r="DN313" s="292"/>
      <c r="DO313" s="292"/>
      <c r="DP313" s="292"/>
      <c r="DQ313" s="292"/>
      <c r="DR313" s="292"/>
      <c r="DS313" s="292"/>
      <c r="DT313" s="292"/>
      <c r="DU313" s="292"/>
      <c r="DV313" s="292"/>
      <c r="DW313" s="292"/>
      <c r="DX313" s="292"/>
      <c r="DY313" s="292"/>
      <c r="DZ313" s="292"/>
      <c r="EA313" s="292"/>
      <c r="EB313" s="292"/>
      <c r="EC313" s="292"/>
      <c r="ED313" s="292"/>
      <c r="EE313" s="292"/>
      <c r="EF313" s="292"/>
      <c r="EG313" s="292"/>
      <c r="EH313" s="292"/>
      <c r="EI313" s="292"/>
      <c r="EJ313" s="292"/>
      <c r="EK313" s="292"/>
      <c r="EL313" s="292"/>
      <c r="EM313" s="292"/>
      <c r="EN313" s="292"/>
      <c r="EO313" s="292"/>
      <c r="EP313" s="292"/>
      <c r="EQ313" s="292"/>
      <c r="ER313" s="292"/>
      <c r="ES313" s="292"/>
      <c r="ET313" s="292"/>
      <c r="EU313" s="292"/>
      <c r="EV313" s="292"/>
      <c r="EW313" s="292"/>
      <c r="EX313" s="292"/>
      <c r="EY313" s="292"/>
      <c r="EZ313" s="292"/>
      <c r="FA313" s="292"/>
      <c r="FB313" s="292"/>
      <c r="FC313" s="292"/>
      <c r="FD313" s="292"/>
      <c r="FE313" s="292"/>
      <c r="FF313" s="292"/>
      <c r="FG313" s="292"/>
      <c r="FH313" s="292"/>
      <c r="FI313" s="292"/>
      <c r="FJ313" s="292"/>
      <c r="FK313" s="292"/>
      <c r="FL313" s="292"/>
      <c r="FM313" s="292"/>
      <c r="FN313" s="292"/>
      <c r="FO313" s="292"/>
      <c r="FP313" s="292"/>
      <c r="FQ313" s="292"/>
      <c r="FR313" s="292"/>
      <c r="FS313" s="292"/>
      <c r="FT313" s="292"/>
      <c r="FU313" s="292"/>
      <c r="FV313" s="292"/>
      <c r="FW313" s="292"/>
      <c r="FX313" s="292"/>
      <c r="FY313" s="292"/>
      <c r="FZ313" s="292"/>
      <c r="GA313" s="292"/>
      <c r="GB313" s="292"/>
      <c r="GC313" s="292"/>
      <c r="GD313" s="292"/>
      <c r="GE313" s="292"/>
      <c r="GF313" s="292"/>
      <c r="GG313" s="292"/>
      <c r="GH313" s="292"/>
      <c r="GI313" s="292"/>
      <c r="GJ313" s="292"/>
      <c r="GK313" s="292"/>
      <c r="GL313" s="292"/>
      <c r="GM313" s="292"/>
      <c r="GN313" s="292"/>
      <c r="GO313" s="292"/>
      <c r="GP313" s="292"/>
      <c r="GQ313" s="292"/>
      <c r="GR313" s="292"/>
      <c r="GS313" s="292"/>
      <c r="GT313" s="292"/>
      <c r="GU313" s="292"/>
      <c r="GV313" s="292"/>
      <c r="GW313" s="292"/>
      <c r="GX313" s="292"/>
      <c r="GY313" s="292"/>
      <c r="GZ313" s="292"/>
      <c r="HA313" s="292"/>
      <c r="HB313" s="292"/>
      <c r="HC313" s="292"/>
      <c r="HD313" s="292"/>
      <c r="HE313" s="292"/>
      <c r="HF313" s="292"/>
      <c r="HG313" s="292"/>
      <c r="HH313" s="292"/>
      <c r="HI313" s="292"/>
      <c r="HJ313" s="292"/>
      <c r="HK313" s="292"/>
      <c r="HL313" s="292"/>
      <c r="HM313" s="292"/>
      <c r="HN313" s="292"/>
      <c r="HO313" s="292"/>
      <c r="HP313" s="292"/>
      <c r="HQ313" s="292"/>
      <c r="HR313" s="292"/>
      <c r="HS313" s="292"/>
      <c r="HT313" s="292"/>
      <c r="HU313" s="292"/>
      <c r="HV313" s="292"/>
      <c r="HW313" s="292"/>
      <c r="HX313" s="292"/>
      <c r="HY313" s="292"/>
      <c r="HZ313" s="292"/>
      <c r="IA313" s="292"/>
      <c r="IB313" s="292"/>
      <c r="IC313" s="292"/>
      <c r="ID313" s="292"/>
      <c r="IE313" s="292"/>
      <c r="IF313" s="292"/>
      <c r="IG313" s="292"/>
      <c r="IH313" s="292"/>
      <c r="II313" s="292"/>
      <c r="IJ313" s="292"/>
      <c r="IK313" s="292"/>
      <c r="IL313" s="292"/>
      <c r="IM313" s="292"/>
      <c r="IN313" s="292"/>
      <c r="IO313" s="292"/>
      <c r="IP313" s="292"/>
      <c r="IQ313" s="292"/>
      <c r="IR313" s="292"/>
      <c r="IS313" s="292"/>
      <c r="IT313" s="292"/>
      <c r="IU313" s="292"/>
      <c r="IV313" s="292"/>
    </row>
    <row r="314" ht="21" customHeight="true" spans="3:256">
      <c r="C314" s="362"/>
      <c r="D314" s="353"/>
      <c r="F314" s="349"/>
      <c r="H314" s="292"/>
      <c r="I314" s="292"/>
      <c r="J314" s="292"/>
      <c r="K314" s="292"/>
      <c r="L314" s="292" t="s">
        <v>1688</v>
      </c>
      <c r="M314" s="358">
        <v>582</v>
      </c>
      <c r="N314" s="292"/>
      <c r="O314" s="292"/>
      <c r="P314" s="292"/>
      <c r="W314" s="292"/>
      <c r="X314" s="292"/>
      <c r="Y314" s="292"/>
      <c r="Z314" s="292"/>
      <c r="AA314" s="292"/>
      <c r="AB314" s="292"/>
      <c r="AC314" s="292"/>
      <c r="AD314" s="292"/>
      <c r="AE314" s="292"/>
      <c r="AF314" s="292"/>
      <c r="AG314" s="292"/>
      <c r="AH314" s="292"/>
      <c r="AI314" s="292"/>
      <c r="AJ314" s="292"/>
      <c r="AK314" s="292"/>
      <c r="AL314" s="292"/>
      <c r="AM314" s="292"/>
      <c r="AN314" s="292"/>
      <c r="AO314" s="292"/>
      <c r="AP314" s="292"/>
      <c r="AQ314" s="292"/>
      <c r="AR314" s="292"/>
      <c r="AS314" s="292"/>
      <c r="AT314" s="292"/>
      <c r="AU314" s="292"/>
      <c r="AV314" s="292"/>
      <c r="AW314" s="292"/>
      <c r="AX314" s="292"/>
      <c r="AY314" s="292"/>
      <c r="AZ314" s="292"/>
      <c r="BA314" s="292"/>
      <c r="BB314" s="292"/>
      <c r="BC314" s="292"/>
      <c r="BD314" s="292"/>
      <c r="BE314" s="292"/>
      <c r="BF314" s="292"/>
      <c r="BG314" s="292"/>
      <c r="BH314" s="292"/>
      <c r="BI314" s="292"/>
      <c r="BJ314" s="292"/>
      <c r="BK314" s="292"/>
      <c r="BL314" s="292"/>
      <c r="BM314" s="292"/>
      <c r="BN314" s="292"/>
      <c r="BO314" s="292"/>
      <c r="BP314" s="292"/>
      <c r="BQ314" s="292"/>
      <c r="BR314" s="292"/>
      <c r="BS314" s="292"/>
      <c r="BT314" s="292"/>
      <c r="BU314" s="292"/>
      <c r="BV314" s="292"/>
      <c r="BW314" s="292"/>
      <c r="BX314" s="292"/>
      <c r="BY314" s="292"/>
      <c r="BZ314" s="292"/>
      <c r="CA314" s="292"/>
      <c r="CB314" s="292"/>
      <c r="CC314" s="292"/>
      <c r="CD314" s="292"/>
      <c r="CE314" s="292"/>
      <c r="CF314" s="292"/>
      <c r="CG314" s="292"/>
      <c r="CH314" s="292"/>
      <c r="CI314" s="292"/>
      <c r="CJ314" s="292"/>
      <c r="CK314" s="292"/>
      <c r="CL314" s="292"/>
      <c r="CM314" s="292"/>
      <c r="CN314" s="292"/>
      <c r="CO314" s="292"/>
      <c r="CP314" s="292"/>
      <c r="CQ314" s="292"/>
      <c r="CR314" s="292"/>
      <c r="CS314" s="292"/>
      <c r="CT314" s="292"/>
      <c r="CU314" s="292"/>
      <c r="CV314" s="292"/>
      <c r="CW314" s="292"/>
      <c r="CX314" s="292"/>
      <c r="CY314" s="292"/>
      <c r="CZ314" s="292"/>
      <c r="DA314" s="292"/>
      <c r="DB314" s="292"/>
      <c r="DC314" s="292"/>
      <c r="DD314" s="292"/>
      <c r="DE314" s="292"/>
      <c r="DF314" s="292"/>
      <c r="DG314" s="292"/>
      <c r="DH314" s="292"/>
      <c r="DI314" s="292"/>
      <c r="DJ314" s="292"/>
      <c r="DK314" s="292"/>
      <c r="DL314" s="292"/>
      <c r="DM314" s="292"/>
      <c r="DN314" s="292"/>
      <c r="DO314" s="292"/>
      <c r="DP314" s="292"/>
      <c r="DQ314" s="292"/>
      <c r="DR314" s="292"/>
      <c r="DS314" s="292"/>
      <c r="DT314" s="292"/>
      <c r="DU314" s="292"/>
      <c r="DV314" s="292"/>
      <c r="DW314" s="292"/>
      <c r="DX314" s="292"/>
      <c r="DY314" s="292"/>
      <c r="DZ314" s="292"/>
      <c r="EA314" s="292"/>
      <c r="EB314" s="292"/>
      <c r="EC314" s="292"/>
      <c r="ED314" s="292"/>
      <c r="EE314" s="292"/>
      <c r="EF314" s="292"/>
      <c r="EG314" s="292"/>
      <c r="EH314" s="292"/>
      <c r="EI314" s="292"/>
      <c r="EJ314" s="292"/>
      <c r="EK314" s="292"/>
      <c r="EL314" s="292"/>
      <c r="EM314" s="292"/>
      <c r="EN314" s="292"/>
      <c r="EO314" s="292"/>
      <c r="EP314" s="292"/>
      <c r="EQ314" s="292"/>
      <c r="ER314" s="292"/>
      <c r="ES314" s="292"/>
      <c r="ET314" s="292"/>
      <c r="EU314" s="292"/>
      <c r="EV314" s="292"/>
      <c r="EW314" s="292"/>
      <c r="EX314" s="292"/>
      <c r="EY314" s="292"/>
      <c r="EZ314" s="292"/>
      <c r="FA314" s="292"/>
      <c r="FB314" s="292"/>
      <c r="FC314" s="292"/>
      <c r="FD314" s="292"/>
      <c r="FE314" s="292"/>
      <c r="FF314" s="292"/>
      <c r="FG314" s="292"/>
      <c r="FH314" s="292"/>
      <c r="FI314" s="292"/>
      <c r="FJ314" s="292"/>
      <c r="FK314" s="292"/>
      <c r="FL314" s="292"/>
      <c r="FM314" s="292"/>
      <c r="FN314" s="292"/>
      <c r="FO314" s="292"/>
      <c r="FP314" s="292"/>
      <c r="FQ314" s="292"/>
      <c r="FR314" s="292"/>
      <c r="FS314" s="292"/>
      <c r="FT314" s="292"/>
      <c r="FU314" s="292"/>
      <c r="FV314" s="292"/>
      <c r="FW314" s="292"/>
      <c r="FX314" s="292"/>
      <c r="FY314" s="292"/>
      <c r="FZ314" s="292"/>
      <c r="GA314" s="292"/>
      <c r="GB314" s="292"/>
      <c r="GC314" s="292"/>
      <c r="GD314" s="292"/>
      <c r="GE314" s="292"/>
      <c r="GF314" s="292"/>
      <c r="GG314" s="292"/>
      <c r="GH314" s="292"/>
      <c r="GI314" s="292"/>
      <c r="GJ314" s="292"/>
      <c r="GK314" s="292"/>
      <c r="GL314" s="292"/>
      <c r="GM314" s="292"/>
      <c r="GN314" s="292"/>
      <c r="GO314" s="292"/>
      <c r="GP314" s="292"/>
      <c r="GQ314" s="292"/>
      <c r="GR314" s="292"/>
      <c r="GS314" s="292"/>
      <c r="GT314" s="292"/>
      <c r="GU314" s="292"/>
      <c r="GV314" s="292"/>
      <c r="GW314" s="292"/>
      <c r="GX314" s="292"/>
      <c r="GY314" s="292"/>
      <c r="GZ314" s="292"/>
      <c r="HA314" s="292"/>
      <c r="HB314" s="292"/>
      <c r="HC314" s="292"/>
      <c r="HD314" s="292"/>
      <c r="HE314" s="292"/>
      <c r="HF314" s="292"/>
      <c r="HG314" s="292"/>
      <c r="HH314" s="292"/>
      <c r="HI314" s="292"/>
      <c r="HJ314" s="292"/>
      <c r="HK314" s="292"/>
      <c r="HL314" s="292"/>
      <c r="HM314" s="292"/>
      <c r="HN314" s="292"/>
      <c r="HO314" s="292"/>
      <c r="HP314" s="292"/>
      <c r="HQ314" s="292"/>
      <c r="HR314" s="292"/>
      <c r="HS314" s="292"/>
      <c r="HT314" s="292"/>
      <c r="HU314" s="292"/>
      <c r="HV314" s="292"/>
      <c r="HW314" s="292"/>
      <c r="HX314" s="292"/>
      <c r="HY314" s="292"/>
      <c r="HZ314" s="292"/>
      <c r="IA314" s="292"/>
      <c r="IB314" s="292"/>
      <c r="IC314" s="292"/>
      <c r="ID314" s="292"/>
      <c r="IE314" s="292"/>
      <c r="IF314" s="292"/>
      <c r="IG314" s="292"/>
      <c r="IH314" s="292"/>
      <c r="II314" s="292"/>
      <c r="IJ314" s="292"/>
      <c r="IK314" s="292"/>
      <c r="IL314" s="292"/>
      <c r="IM314" s="292"/>
      <c r="IN314" s="292"/>
      <c r="IO314" s="292"/>
      <c r="IP314" s="292"/>
      <c r="IQ314" s="292"/>
      <c r="IR314" s="292"/>
      <c r="IS314" s="292"/>
      <c r="IT314" s="292"/>
      <c r="IU314" s="292"/>
      <c r="IV314" s="292"/>
    </row>
    <row r="315" ht="21" customHeight="true" spans="3:256">
      <c r="C315" s="362"/>
      <c r="D315" s="353"/>
      <c r="F315" s="349"/>
      <c r="H315" s="292"/>
      <c r="I315" s="292"/>
      <c r="J315" s="292"/>
      <c r="K315" s="292"/>
      <c r="L315" s="292" t="s">
        <v>1689</v>
      </c>
      <c r="M315" s="358">
        <v>1403</v>
      </c>
      <c r="N315" s="292"/>
      <c r="O315" s="292"/>
      <c r="P315" s="292"/>
      <c r="W315" s="292"/>
      <c r="X315" s="292"/>
      <c r="Y315" s="292"/>
      <c r="Z315" s="292"/>
      <c r="AA315" s="292"/>
      <c r="AB315" s="292"/>
      <c r="AC315" s="292"/>
      <c r="AD315" s="292"/>
      <c r="AE315" s="292"/>
      <c r="AF315" s="292"/>
      <c r="AG315" s="292"/>
      <c r="AH315" s="292"/>
      <c r="AI315" s="292"/>
      <c r="AJ315" s="292"/>
      <c r="AK315" s="292"/>
      <c r="AL315" s="292"/>
      <c r="AM315" s="292"/>
      <c r="AN315" s="292"/>
      <c r="AO315" s="292"/>
      <c r="AP315" s="292"/>
      <c r="AQ315" s="292"/>
      <c r="AR315" s="292"/>
      <c r="AS315" s="292"/>
      <c r="AT315" s="292"/>
      <c r="AU315" s="292"/>
      <c r="AV315" s="292"/>
      <c r="AW315" s="292"/>
      <c r="AX315" s="292"/>
      <c r="AY315" s="292"/>
      <c r="AZ315" s="292"/>
      <c r="BA315" s="292"/>
      <c r="BB315" s="292"/>
      <c r="BC315" s="292"/>
      <c r="BD315" s="292"/>
      <c r="BE315" s="292"/>
      <c r="BF315" s="292"/>
      <c r="BG315" s="292"/>
      <c r="BH315" s="292"/>
      <c r="BI315" s="292"/>
      <c r="BJ315" s="292"/>
      <c r="BK315" s="292"/>
      <c r="BL315" s="292"/>
      <c r="BM315" s="292"/>
      <c r="BN315" s="292"/>
      <c r="BO315" s="292"/>
      <c r="BP315" s="292"/>
      <c r="BQ315" s="292"/>
      <c r="BR315" s="292"/>
      <c r="BS315" s="292"/>
      <c r="BT315" s="292"/>
      <c r="BU315" s="292"/>
      <c r="BV315" s="292"/>
      <c r="BW315" s="292"/>
      <c r="BX315" s="292"/>
      <c r="BY315" s="292"/>
      <c r="BZ315" s="292"/>
      <c r="CA315" s="292"/>
      <c r="CB315" s="292"/>
      <c r="CC315" s="292"/>
      <c r="CD315" s="292"/>
      <c r="CE315" s="292"/>
      <c r="CF315" s="292"/>
      <c r="CG315" s="292"/>
      <c r="CH315" s="292"/>
      <c r="CI315" s="292"/>
      <c r="CJ315" s="292"/>
      <c r="CK315" s="292"/>
      <c r="CL315" s="292"/>
      <c r="CM315" s="292"/>
      <c r="CN315" s="292"/>
      <c r="CO315" s="292"/>
      <c r="CP315" s="292"/>
      <c r="CQ315" s="292"/>
      <c r="CR315" s="292"/>
      <c r="CS315" s="292"/>
      <c r="CT315" s="292"/>
      <c r="CU315" s="292"/>
      <c r="CV315" s="292"/>
      <c r="CW315" s="292"/>
      <c r="CX315" s="292"/>
      <c r="CY315" s="292"/>
      <c r="CZ315" s="292"/>
      <c r="DA315" s="292"/>
      <c r="DB315" s="292"/>
      <c r="DC315" s="292"/>
      <c r="DD315" s="292"/>
      <c r="DE315" s="292"/>
      <c r="DF315" s="292"/>
      <c r="DG315" s="292"/>
      <c r="DH315" s="292"/>
      <c r="DI315" s="292"/>
      <c r="DJ315" s="292"/>
      <c r="DK315" s="292"/>
      <c r="DL315" s="292"/>
      <c r="DM315" s="292"/>
      <c r="DN315" s="292"/>
      <c r="DO315" s="292"/>
      <c r="DP315" s="292"/>
      <c r="DQ315" s="292"/>
      <c r="DR315" s="292"/>
      <c r="DS315" s="292"/>
      <c r="DT315" s="292"/>
      <c r="DU315" s="292"/>
      <c r="DV315" s="292"/>
      <c r="DW315" s="292"/>
      <c r="DX315" s="292"/>
      <c r="DY315" s="292"/>
      <c r="DZ315" s="292"/>
      <c r="EA315" s="292"/>
      <c r="EB315" s="292"/>
      <c r="EC315" s="292"/>
      <c r="ED315" s="292"/>
      <c r="EE315" s="292"/>
      <c r="EF315" s="292"/>
      <c r="EG315" s="292"/>
      <c r="EH315" s="292"/>
      <c r="EI315" s="292"/>
      <c r="EJ315" s="292"/>
      <c r="EK315" s="292"/>
      <c r="EL315" s="292"/>
      <c r="EM315" s="292"/>
      <c r="EN315" s="292"/>
      <c r="EO315" s="292"/>
      <c r="EP315" s="292"/>
      <c r="EQ315" s="292"/>
      <c r="ER315" s="292"/>
      <c r="ES315" s="292"/>
      <c r="ET315" s="292"/>
      <c r="EU315" s="292"/>
      <c r="EV315" s="292"/>
      <c r="EW315" s="292"/>
      <c r="EX315" s="292"/>
      <c r="EY315" s="292"/>
      <c r="EZ315" s="292"/>
      <c r="FA315" s="292"/>
      <c r="FB315" s="292"/>
      <c r="FC315" s="292"/>
      <c r="FD315" s="292"/>
      <c r="FE315" s="292"/>
      <c r="FF315" s="292"/>
      <c r="FG315" s="292"/>
      <c r="FH315" s="292"/>
      <c r="FI315" s="292"/>
      <c r="FJ315" s="292"/>
      <c r="FK315" s="292"/>
      <c r="FL315" s="292"/>
      <c r="FM315" s="292"/>
      <c r="FN315" s="292"/>
      <c r="FO315" s="292"/>
      <c r="FP315" s="292"/>
      <c r="FQ315" s="292"/>
      <c r="FR315" s="292"/>
      <c r="FS315" s="292"/>
      <c r="FT315" s="292"/>
      <c r="FU315" s="292"/>
      <c r="FV315" s="292"/>
      <c r="FW315" s="292"/>
      <c r="FX315" s="292"/>
      <c r="FY315" s="292"/>
      <c r="FZ315" s="292"/>
      <c r="GA315" s="292"/>
      <c r="GB315" s="292"/>
      <c r="GC315" s="292"/>
      <c r="GD315" s="292"/>
      <c r="GE315" s="292"/>
      <c r="GF315" s="292"/>
      <c r="GG315" s="292"/>
      <c r="GH315" s="292"/>
      <c r="GI315" s="292"/>
      <c r="GJ315" s="292"/>
      <c r="GK315" s="292"/>
      <c r="GL315" s="292"/>
      <c r="GM315" s="292"/>
      <c r="GN315" s="292"/>
      <c r="GO315" s="292"/>
      <c r="GP315" s="292"/>
      <c r="GQ315" s="292"/>
      <c r="GR315" s="292"/>
      <c r="GS315" s="292"/>
      <c r="GT315" s="292"/>
      <c r="GU315" s="292"/>
      <c r="GV315" s="292"/>
      <c r="GW315" s="292"/>
      <c r="GX315" s="292"/>
      <c r="GY315" s="292"/>
      <c r="GZ315" s="292"/>
      <c r="HA315" s="292"/>
      <c r="HB315" s="292"/>
      <c r="HC315" s="292"/>
      <c r="HD315" s="292"/>
      <c r="HE315" s="292"/>
      <c r="HF315" s="292"/>
      <c r="HG315" s="292"/>
      <c r="HH315" s="292"/>
      <c r="HI315" s="292"/>
      <c r="HJ315" s="292"/>
      <c r="HK315" s="292"/>
      <c r="HL315" s="292"/>
      <c r="HM315" s="292"/>
      <c r="HN315" s="292"/>
      <c r="HO315" s="292"/>
      <c r="HP315" s="292"/>
      <c r="HQ315" s="292"/>
      <c r="HR315" s="292"/>
      <c r="HS315" s="292"/>
      <c r="HT315" s="292"/>
      <c r="HU315" s="292"/>
      <c r="HV315" s="292"/>
      <c r="HW315" s="292"/>
      <c r="HX315" s="292"/>
      <c r="HY315" s="292"/>
      <c r="HZ315" s="292"/>
      <c r="IA315" s="292"/>
      <c r="IB315" s="292"/>
      <c r="IC315" s="292"/>
      <c r="ID315" s="292"/>
      <c r="IE315" s="292"/>
      <c r="IF315" s="292"/>
      <c r="IG315" s="292"/>
      <c r="IH315" s="292"/>
      <c r="II315" s="292"/>
      <c r="IJ315" s="292"/>
      <c r="IK315" s="292"/>
      <c r="IL315" s="292"/>
      <c r="IM315" s="292"/>
      <c r="IN315" s="292"/>
      <c r="IO315" s="292"/>
      <c r="IP315" s="292"/>
      <c r="IQ315" s="292"/>
      <c r="IR315" s="292"/>
      <c r="IS315" s="292"/>
      <c r="IT315" s="292"/>
      <c r="IU315" s="292"/>
      <c r="IV315" s="292"/>
    </row>
    <row r="316" customHeight="true" spans="12:13">
      <c r="L316" s="250" t="s">
        <v>1632</v>
      </c>
      <c r="M316" s="358">
        <v>7147.06</v>
      </c>
    </row>
    <row r="317" customHeight="true" spans="12:13">
      <c r="L317" s="250" t="s">
        <v>1635</v>
      </c>
      <c r="M317" s="358">
        <v>7147.06</v>
      </c>
    </row>
    <row r="318" customHeight="true" spans="12:13">
      <c r="L318" s="250" t="s">
        <v>1690</v>
      </c>
      <c r="M318" s="359">
        <v>3551545.48</v>
      </c>
    </row>
    <row r="319" customHeight="true" spans="12:13">
      <c r="L319" s="250" t="s">
        <v>1638</v>
      </c>
      <c r="M319" s="358">
        <v>1770067.986056</v>
      </c>
    </row>
    <row r="320" customHeight="true" spans="12:13">
      <c r="L320" s="250" t="s">
        <v>1641</v>
      </c>
      <c r="M320" s="358">
        <v>820037.544256001</v>
      </c>
    </row>
    <row r="321" customHeight="true" spans="12:13">
      <c r="L321" s="250" t="s">
        <v>1691</v>
      </c>
      <c r="M321" s="358">
        <v>19520.9445</v>
      </c>
    </row>
    <row r="322" customHeight="true" spans="12:13">
      <c r="L322" s="250" t="s">
        <v>1692</v>
      </c>
      <c r="M322" s="358">
        <v>6629.04</v>
      </c>
    </row>
    <row r="323" customHeight="true" spans="12:13">
      <c r="L323" s="250" t="s">
        <v>1693</v>
      </c>
      <c r="M323" s="358">
        <v>822.1897</v>
      </c>
    </row>
    <row r="324" customHeight="true" spans="12:13">
      <c r="L324" s="250" t="s">
        <v>1644</v>
      </c>
      <c r="M324" s="358">
        <v>304810</v>
      </c>
    </row>
    <row r="325" customHeight="true" spans="12:13">
      <c r="L325" s="250" t="s">
        <v>1647</v>
      </c>
      <c r="M325" s="358">
        <v>65845.52</v>
      </c>
    </row>
    <row r="326" customHeight="true" spans="12:13">
      <c r="L326" s="250" t="s">
        <v>1649</v>
      </c>
      <c r="M326" s="358">
        <v>7407.27</v>
      </c>
    </row>
    <row r="327" customHeight="true" spans="12:13">
      <c r="L327" s="250" t="s">
        <v>1651</v>
      </c>
      <c r="M327" s="358">
        <v>13722</v>
      </c>
    </row>
    <row r="328" customHeight="true" spans="12:13">
      <c r="L328" s="250" t="s">
        <v>1653</v>
      </c>
      <c r="M328" s="358">
        <v>140127</v>
      </c>
    </row>
    <row r="329" customHeight="true" spans="12:13">
      <c r="L329" s="250" t="s">
        <v>1655</v>
      </c>
      <c r="M329" s="358">
        <v>3235.8579</v>
      </c>
    </row>
    <row r="330" customHeight="true" spans="12:13">
      <c r="L330" s="250" t="s">
        <v>1694</v>
      </c>
      <c r="M330" s="358">
        <v>300</v>
      </c>
    </row>
    <row r="331" customHeight="true" spans="12:13">
      <c r="L331" s="250" t="s">
        <v>1658</v>
      </c>
      <c r="M331" s="358">
        <v>101664.400056</v>
      </c>
    </row>
    <row r="332" customHeight="true" spans="12:13">
      <c r="L332" s="250" t="s">
        <v>1695</v>
      </c>
      <c r="M332" s="358">
        <v>35000</v>
      </c>
    </row>
    <row r="333" customHeight="true" spans="12:13">
      <c r="L333" s="250" t="s">
        <v>1660</v>
      </c>
      <c r="M333" s="358">
        <v>5535</v>
      </c>
    </row>
    <row r="334" customHeight="true" spans="12:13">
      <c r="L334" s="250" t="s">
        <v>1663</v>
      </c>
      <c r="M334" s="358">
        <v>115418.3221</v>
      </c>
    </row>
    <row r="335" customHeight="true" spans="12:13">
      <c r="L335" s="250" t="s">
        <v>1665</v>
      </c>
      <c r="M335" s="358">
        <v>201850</v>
      </c>
    </row>
    <row r="336" customHeight="true" spans="12:13">
      <c r="L336" s="250" t="s">
        <v>1696</v>
      </c>
      <c r="M336" s="358">
        <v>400</v>
      </c>
    </row>
    <row r="337" customHeight="true" spans="12:13">
      <c r="L337" s="250" t="s">
        <v>1697</v>
      </c>
      <c r="M337" s="358">
        <v>1450</v>
      </c>
    </row>
    <row r="338" customHeight="true" spans="12:13">
      <c r="L338" s="250" t="s">
        <v>1667</v>
      </c>
      <c r="M338" s="358">
        <v>200000</v>
      </c>
    </row>
    <row r="339" customHeight="true" spans="12:13">
      <c r="L339" s="250" t="s">
        <v>1670</v>
      </c>
      <c r="M339" s="358">
        <v>200000</v>
      </c>
    </row>
    <row r="340" customHeight="true" spans="12:13">
      <c r="L340" s="250" t="s">
        <v>1673</v>
      </c>
      <c r="M340" s="358">
        <v>200000</v>
      </c>
    </row>
    <row r="341" customHeight="true" spans="12:13">
      <c r="L341" s="250" t="s">
        <v>1676</v>
      </c>
      <c r="M341" s="358">
        <v>3370.4318</v>
      </c>
    </row>
    <row r="342" customHeight="true" spans="12:13">
      <c r="L342" s="250" t="s">
        <v>1698</v>
      </c>
      <c r="M342" s="358">
        <v>303.4318</v>
      </c>
    </row>
    <row r="343" customHeight="true" spans="12:13">
      <c r="L343" s="250" t="s">
        <v>1678</v>
      </c>
      <c r="M343" s="358">
        <v>3067</v>
      </c>
    </row>
    <row r="344" customHeight="true" spans="12:13">
      <c r="L344" s="250" t="s">
        <v>1680</v>
      </c>
      <c r="M344" s="358">
        <v>109210</v>
      </c>
    </row>
    <row r="345" customHeight="true" spans="12:13">
      <c r="L345" s="250" t="s">
        <v>1682</v>
      </c>
      <c r="M345" s="358">
        <v>109210</v>
      </c>
    </row>
    <row r="346" customHeight="true" spans="12:13">
      <c r="L346" s="250" t="s">
        <v>1699</v>
      </c>
      <c r="M346" s="358">
        <v>2596.01</v>
      </c>
    </row>
    <row r="347" customHeight="true" spans="12:13">
      <c r="L347" s="250" t="s">
        <v>1700</v>
      </c>
      <c r="M347" s="358">
        <v>2596.01</v>
      </c>
    </row>
    <row r="348" customHeight="true" spans="12:13">
      <c r="L348" s="250" t="s">
        <v>1701</v>
      </c>
      <c r="M348" s="359">
        <v>433004</v>
      </c>
    </row>
  </sheetData>
  <sheetProtection formatCells="0" formatColumns="0" formatRows="0"/>
  <mergeCells count="1">
    <mergeCell ref="A2:B2"/>
  </mergeCells>
  <hyperlinks>
    <hyperlink ref="A1" location="'空白页'!$D$20" display="返回目录" tooltip="空白页"/>
  </hyperlinks>
  <pageMargins left="0.747916666666667" right="0.747916666666667" top="0.629861111111111" bottom="0.66875" header="0.511805555555556" footer="0.511805555555556"/>
  <pageSetup paperSize="9" fitToHeight="100"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799920651875362"/>
    <pageSetUpPr fitToPage="true"/>
  </sheetPr>
  <dimension ref="A1:J315"/>
  <sheetViews>
    <sheetView view="pageBreakPreview" zoomScale="115" zoomScaleNormal="100" zoomScaleSheetLayoutView="115" workbookViewId="0">
      <selection activeCell="A5" sqref="A5"/>
    </sheetView>
  </sheetViews>
  <sheetFormatPr defaultColWidth="10" defaultRowHeight="13.5"/>
  <cols>
    <col min="1" max="1" width="76.9" style="323" customWidth="true"/>
    <col min="2" max="2" width="18.6" style="323" customWidth="true"/>
    <col min="3" max="5" width="9.7" style="323" customWidth="true"/>
    <col min="6" max="6" width="37.9" style="323" customWidth="true"/>
    <col min="7" max="7" width="12.6" style="323"/>
    <col min="8" max="9" width="10" style="323"/>
    <col min="10" max="10" width="12.6" style="323"/>
    <col min="11" max="16384" width="10" style="323"/>
  </cols>
  <sheetData>
    <row r="1" ht="19.95" customHeight="true" spans="1:2">
      <c r="A1" s="324" t="s">
        <v>190</v>
      </c>
      <c r="B1" s="325" t="s">
        <v>1702</v>
      </c>
    </row>
    <row r="2" ht="39.15" customHeight="true" spans="1:2">
      <c r="A2" s="230" t="s">
        <v>1703</v>
      </c>
      <c r="B2" s="230"/>
    </row>
    <row r="3" ht="27" customHeight="true" spans="1:2">
      <c r="A3" s="326"/>
      <c r="B3" s="327" t="s">
        <v>192</v>
      </c>
    </row>
    <row r="4" ht="25.95" customHeight="true" spans="1:4">
      <c r="A4" s="328" t="s">
        <v>194</v>
      </c>
      <c r="B4" s="329" t="s">
        <v>801</v>
      </c>
      <c r="C4" s="323" t="s">
        <v>193</v>
      </c>
      <c r="D4" s="323" t="s">
        <v>1704</v>
      </c>
    </row>
    <row r="5" s="321" customFormat="true" ht="28.5" customHeight="true" spans="1:5">
      <c r="A5" s="330" t="s">
        <v>1705</v>
      </c>
      <c r="B5" s="331">
        <f>44130564.93752-82800</f>
        <v>44047764.93752</v>
      </c>
      <c r="D5" s="321">
        <v>43483984</v>
      </c>
      <c r="E5" s="321">
        <f>B5-D5</f>
        <v>563780.937519997</v>
      </c>
    </row>
    <row r="6" s="321" customFormat="true" ht="28.5" customHeight="true" spans="1:10">
      <c r="A6" s="332" t="s">
        <v>1706</v>
      </c>
      <c r="B6" s="331">
        <v>7103462</v>
      </c>
      <c r="D6" s="321">
        <v>7103462</v>
      </c>
      <c r="E6" s="321">
        <f t="shared" ref="E6:E43" si="0">B6-D6</f>
        <v>0</v>
      </c>
      <c r="F6" s="321" t="s">
        <v>1707</v>
      </c>
      <c r="G6" s="321">
        <v>7005462</v>
      </c>
      <c r="I6" s="323" t="s">
        <v>1708</v>
      </c>
      <c r="J6" s="323">
        <v>19666</v>
      </c>
    </row>
    <row r="7" ht="28.5" customHeight="true" spans="1:10">
      <c r="A7" s="333" t="s">
        <v>1709</v>
      </c>
      <c r="B7" s="334">
        <v>830658</v>
      </c>
      <c r="E7" s="321">
        <f t="shared" si="0"/>
        <v>830658</v>
      </c>
      <c r="F7" s="323" t="s">
        <v>1709</v>
      </c>
      <c r="G7" s="323">
        <v>830658</v>
      </c>
      <c r="I7" s="323" t="s">
        <v>1710</v>
      </c>
      <c r="J7" s="323">
        <v>2355504.2216</v>
      </c>
    </row>
    <row r="8" ht="28.5" customHeight="true" spans="1:10">
      <c r="A8" s="333" t="s">
        <v>1711</v>
      </c>
      <c r="B8" s="334">
        <v>557261</v>
      </c>
      <c r="E8" s="321">
        <f t="shared" si="0"/>
        <v>557261</v>
      </c>
      <c r="F8" s="323" t="s">
        <v>1711</v>
      </c>
      <c r="G8" s="323">
        <v>557261</v>
      </c>
      <c r="I8" s="323" t="s">
        <v>1712</v>
      </c>
      <c r="J8" s="323">
        <v>1280155</v>
      </c>
    </row>
    <row r="9" ht="28.5" customHeight="true" spans="1:10">
      <c r="A9" s="333" t="s">
        <v>1713</v>
      </c>
      <c r="B9" s="334">
        <v>1124379</v>
      </c>
      <c r="E9" s="321">
        <f t="shared" si="0"/>
        <v>1124379</v>
      </c>
      <c r="F9" s="323" t="s">
        <v>1713</v>
      </c>
      <c r="G9" s="323">
        <v>1124379</v>
      </c>
      <c r="I9" s="323" t="s">
        <v>1714</v>
      </c>
      <c r="J9" s="323">
        <v>33287.4325</v>
      </c>
    </row>
    <row r="10" ht="28.5" customHeight="true" spans="1:10">
      <c r="A10" s="333" t="s">
        <v>1715</v>
      </c>
      <c r="B10" s="334">
        <v>158109</v>
      </c>
      <c r="E10" s="321">
        <f t="shared" si="0"/>
        <v>158109</v>
      </c>
      <c r="F10" s="323" t="s">
        <v>1715</v>
      </c>
      <c r="G10" s="323">
        <v>158109</v>
      </c>
      <c r="I10" s="323" t="s">
        <v>1716</v>
      </c>
      <c r="J10" s="323">
        <v>54767.51</v>
      </c>
    </row>
    <row r="11" ht="28.5" customHeight="true" spans="1:10">
      <c r="A11" s="333" t="s">
        <v>1717</v>
      </c>
      <c r="B11" s="334">
        <v>2022733</v>
      </c>
      <c r="E11" s="321">
        <f t="shared" si="0"/>
        <v>2022733</v>
      </c>
      <c r="F11" s="323" t="s">
        <v>1717</v>
      </c>
      <c r="G11" s="323">
        <v>2022733</v>
      </c>
      <c r="I11" s="323" t="s">
        <v>1718</v>
      </c>
      <c r="J11" s="323">
        <v>43945</v>
      </c>
    </row>
    <row r="12" ht="28.5" customHeight="true" spans="1:10">
      <c r="A12" s="333" t="s">
        <v>1719</v>
      </c>
      <c r="B12" s="334">
        <v>2410322</v>
      </c>
      <c r="E12" s="321">
        <f t="shared" si="0"/>
        <v>2410322</v>
      </c>
      <c r="F12" s="323" t="s">
        <v>1719</v>
      </c>
      <c r="G12" s="323">
        <v>2312322</v>
      </c>
      <c r="I12" s="323" t="s">
        <v>1720</v>
      </c>
      <c r="J12" s="323">
        <v>5000</v>
      </c>
    </row>
    <row r="13" s="321" customFormat="true" ht="28.5" customHeight="true" spans="1:10">
      <c r="A13" s="332" t="s">
        <v>1721</v>
      </c>
      <c r="B13" s="331">
        <f>37027102.93752-82800</f>
        <v>36944302.93752</v>
      </c>
      <c r="D13" s="321">
        <v>36380522</v>
      </c>
      <c r="E13" s="321">
        <f t="shared" si="0"/>
        <v>563780.937519997</v>
      </c>
      <c r="I13" s="323" t="s">
        <v>1722</v>
      </c>
      <c r="J13" s="323">
        <v>81216</v>
      </c>
    </row>
    <row r="14" s="321" customFormat="true" ht="28.5" customHeight="true" spans="1:10">
      <c r="A14" s="335" t="s">
        <v>1723</v>
      </c>
      <c r="B14" s="331">
        <v>30306127.36472</v>
      </c>
      <c r="D14" s="321">
        <v>28775681</v>
      </c>
      <c r="E14" s="321">
        <f t="shared" si="0"/>
        <v>1530446.36472</v>
      </c>
      <c r="F14" s="323" t="s">
        <v>1724</v>
      </c>
      <c r="G14" s="323">
        <v>23592214.5966</v>
      </c>
      <c r="I14" s="323" t="s">
        <v>1725</v>
      </c>
      <c r="J14" s="323">
        <v>63000</v>
      </c>
    </row>
    <row r="15" ht="28.5" customHeight="true" spans="1:10">
      <c r="A15" s="333" t="s">
        <v>1726</v>
      </c>
      <c r="B15" s="334">
        <v>6351960</v>
      </c>
      <c r="D15" s="323">
        <v>5602963</v>
      </c>
      <c r="E15" s="321">
        <f t="shared" si="0"/>
        <v>748997</v>
      </c>
      <c r="F15" s="323" t="s">
        <v>1726</v>
      </c>
      <c r="G15" s="323">
        <v>5340441</v>
      </c>
      <c r="I15" s="323" t="s">
        <v>1727</v>
      </c>
      <c r="J15" s="323">
        <v>55246.4</v>
      </c>
    </row>
    <row r="16" ht="28.5" customHeight="true" spans="1:10">
      <c r="A16" s="333" t="s">
        <v>1728</v>
      </c>
      <c r="B16" s="334">
        <v>1799198</v>
      </c>
      <c r="D16" s="323">
        <v>1703903</v>
      </c>
      <c r="E16" s="321">
        <f t="shared" si="0"/>
        <v>95295</v>
      </c>
      <c r="F16" s="323" t="s">
        <v>1728</v>
      </c>
      <c r="G16" s="323">
        <v>1681494</v>
      </c>
      <c r="I16" s="323" t="s">
        <v>1729</v>
      </c>
      <c r="J16" s="323">
        <v>21939.495</v>
      </c>
    </row>
    <row r="17" ht="28.5" customHeight="true" spans="1:10">
      <c r="A17" s="333" t="s">
        <v>1730</v>
      </c>
      <c r="B17" s="334">
        <f>2737147.23+50000</f>
        <v>2787147.23</v>
      </c>
      <c r="D17" s="323">
        <v>2529871.67</v>
      </c>
      <c r="E17" s="321">
        <f t="shared" si="0"/>
        <v>257275.56</v>
      </c>
      <c r="F17" s="323" t="s">
        <v>1730</v>
      </c>
      <c r="G17" s="323">
        <v>1095995</v>
      </c>
      <c r="I17" s="323" t="s">
        <v>1731</v>
      </c>
      <c r="J17" s="323">
        <v>9970</v>
      </c>
    </row>
    <row r="18" ht="28.5" customHeight="true" spans="1:10">
      <c r="A18" s="333" t="s">
        <v>1732</v>
      </c>
      <c r="B18" s="334">
        <v>24900</v>
      </c>
      <c r="D18" s="323">
        <v>29800</v>
      </c>
      <c r="E18" s="321">
        <f t="shared" si="0"/>
        <v>-4900</v>
      </c>
      <c r="F18" s="323" t="s">
        <v>1732</v>
      </c>
      <c r="G18" s="323">
        <v>24900</v>
      </c>
      <c r="I18" s="323" t="s">
        <v>1733</v>
      </c>
      <c r="J18" s="323">
        <v>58450</v>
      </c>
    </row>
    <row r="19" ht="28.5" customHeight="true" spans="1:10">
      <c r="A19" s="333" t="s">
        <v>1734</v>
      </c>
      <c r="B19" s="334">
        <v>517891.08</v>
      </c>
      <c r="D19" s="323">
        <v>517891</v>
      </c>
      <c r="E19" s="321">
        <f t="shared" si="0"/>
        <v>0.0800000000162981</v>
      </c>
      <c r="F19" s="323" t="s">
        <v>1734</v>
      </c>
      <c r="G19" s="323">
        <v>478331.08</v>
      </c>
      <c r="I19" s="323" t="s">
        <v>1735</v>
      </c>
      <c r="J19" s="323">
        <v>26351.5178</v>
      </c>
    </row>
    <row r="20" ht="28.5" customHeight="true" spans="1:10">
      <c r="A20" s="333" t="s">
        <v>1736</v>
      </c>
      <c r="B20" s="334">
        <v>14349</v>
      </c>
      <c r="D20" s="323">
        <v>12045</v>
      </c>
      <c r="E20" s="321">
        <f t="shared" si="0"/>
        <v>2304</v>
      </c>
      <c r="F20" s="323" t="s">
        <v>1736</v>
      </c>
      <c r="G20" s="323">
        <v>14349</v>
      </c>
      <c r="I20" s="323" t="s">
        <v>1737</v>
      </c>
      <c r="J20" s="323">
        <v>137192.0223</v>
      </c>
    </row>
    <row r="21" ht="28.5" customHeight="true" spans="1:10">
      <c r="A21" s="333" t="s">
        <v>1738</v>
      </c>
      <c r="B21" s="334">
        <v>773312</v>
      </c>
      <c r="D21" s="323">
        <v>724400</v>
      </c>
      <c r="E21" s="321">
        <f t="shared" si="0"/>
        <v>48912</v>
      </c>
      <c r="F21" s="323" t="s">
        <v>1738</v>
      </c>
      <c r="G21" s="323">
        <v>696325</v>
      </c>
      <c r="I21" s="323" t="s">
        <v>1739</v>
      </c>
      <c r="J21" s="323">
        <v>50110.34</v>
      </c>
    </row>
    <row r="22" ht="28.5" customHeight="true" spans="1:10">
      <c r="A22" s="333" t="s">
        <v>1740</v>
      </c>
      <c r="B22" s="334">
        <v>1207301</v>
      </c>
      <c r="D22" s="323">
        <v>1442290</v>
      </c>
      <c r="E22" s="321">
        <f t="shared" si="0"/>
        <v>-234989</v>
      </c>
      <c r="F22" s="323" t="s">
        <v>1740</v>
      </c>
      <c r="G22" s="323">
        <v>1207301</v>
      </c>
      <c r="I22" s="323" t="s">
        <v>1741</v>
      </c>
      <c r="J22" s="323">
        <v>1012.76</v>
      </c>
    </row>
    <row r="23" ht="28.5" customHeight="true" spans="1:10">
      <c r="A23" s="333" t="s">
        <v>1742</v>
      </c>
      <c r="B23" s="334">
        <f>369200-50000</f>
        <v>319200</v>
      </c>
      <c r="D23" s="323">
        <v>312200</v>
      </c>
      <c r="E23" s="321">
        <f t="shared" si="0"/>
        <v>7000</v>
      </c>
      <c r="F23" s="323" t="s">
        <v>1742</v>
      </c>
      <c r="G23" s="323">
        <v>302290</v>
      </c>
      <c r="I23" s="323" t="s">
        <v>1743</v>
      </c>
      <c r="J23" s="323">
        <v>38210.276</v>
      </c>
    </row>
    <row r="24" ht="28.5" customHeight="true" spans="1:10">
      <c r="A24" s="333" t="s">
        <v>1744</v>
      </c>
      <c r="B24" s="334">
        <v>50465</v>
      </c>
      <c r="D24" s="323">
        <v>47561</v>
      </c>
      <c r="E24" s="321">
        <f t="shared" si="0"/>
        <v>2904</v>
      </c>
      <c r="F24" s="323" t="s">
        <v>1744</v>
      </c>
      <c r="G24" s="323">
        <v>50465</v>
      </c>
      <c r="I24" s="323" t="s">
        <v>1745</v>
      </c>
      <c r="J24" s="323">
        <v>2084</v>
      </c>
    </row>
    <row r="25" ht="28.5" customHeight="true" spans="1:10">
      <c r="A25" s="333" t="s">
        <v>1746</v>
      </c>
      <c r="B25" s="334">
        <v>11500</v>
      </c>
      <c r="D25" s="323">
        <v>10330</v>
      </c>
      <c r="E25" s="321">
        <f t="shared" si="0"/>
        <v>1170</v>
      </c>
      <c r="F25" s="323" t="s">
        <v>1746</v>
      </c>
      <c r="G25" s="323">
        <v>11500</v>
      </c>
      <c r="I25" s="323" t="s">
        <v>1747</v>
      </c>
      <c r="J25" s="323">
        <v>1845</v>
      </c>
    </row>
    <row r="26" ht="28.5" customHeight="true" spans="1:10">
      <c r="A26" s="333" t="s">
        <v>1748</v>
      </c>
      <c r="B26" s="334">
        <v>131483</v>
      </c>
      <c r="D26" s="323">
        <v>11703</v>
      </c>
      <c r="E26" s="321">
        <f t="shared" si="0"/>
        <v>119780</v>
      </c>
      <c r="F26" s="323" t="s">
        <v>1748</v>
      </c>
      <c r="G26" s="323">
        <v>31483</v>
      </c>
      <c r="I26" s="323" t="s">
        <v>1749</v>
      </c>
      <c r="J26" s="323">
        <v>14959.3</v>
      </c>
    </row>
    <row r="27" ht="28.5" customHeight="true" spans="1:10">
      <c r="A27" s="333" t="s">
        <v>1750</v>
      </c>
      <c r="B27" s="334">
        <v>179166.495</v>
      </c>
      <c r="D27" s="323">
        <v>131354</v>
      </c>
      <c r="E27" s="321">
        <f t="shared" si="0"/>
        <v>47812.495</v>
      </c>
      <c r="F27" s="323" t="s">
        <v>1751</v>
      </c>
      <c r="G27" s="323">
        <v>1500</v>
      </c>
      <c r="I27" s="323" t="s">
        <v>1752</v>
      </c>
      <c r="J27" s="323">
        <v>1843</v>
      </c>
    </row>
    <row r="28" ht="28.5" customHeight="true" spans="1:10">
      <c r="A28" s="333" t="s">
        <v>1710</v>
      </c>
      <c r="B28" s="334">
        <v>2839178.38432</v>
      </c>
      <c r="D28" s="323">
        <v>2472579</v>
      </c>
      <c r="E28" s="321">
        <f t="shared" si="0"/>
        <v>366599.38432</v>
      </c>
      <c r="F28" s="323" t="s">
        <v>1753</v>
      </c>
      <c r="G28" s="323">
        <v>10183</v>
      </c>
      <c r="I28" s="323" t="s">
        <v>1754</v>
      </c>
      <c r="J28" s="323">
        <v>14355.6</v>
      </c>
    </row>
    <row r="29" ht="28.5" customHeight="true" spans="1:10">
      <c r="A29" s="336" t="s">
        <v>1755</v>
      </c>
      <c r="B29" s="337">
        <v>157408</v>
      </c>
      <c r="D29" s="323">
        <v>142800</v>
      </c>
      <c r="E29" s="321">
        <f t="shared" si="0"/>
        <v>14608</v>
      </c>
      <c r="F29" s="323" t="s">
        <v>1756</v>
      </c>
      <c r="G29" s="323">
        <v>19800</v>
      </c>
      <c r="I29" s="323" t="s">
        <v>1757</v>
      </c>
      <c r="J29" s="323">
        <v>184.568</v>
      </c>
    </row>
    <row r="30" ht="28.5" customHeight="true" spans="1:10">
      <c r="A30" s="333" t="s">
        <v>1758</v>
      </c>
      <c r="B30" s="334">
        <v>193830.94</v>
      </c>
      <c r="D30" s="323">
        <v>165780.62</v>
      </c>
      <c r="E30" s="321">
        <f t="shared" si="0"/>
        <v>28050.32</v>
      </c>
      <c r="F30" s="323" t="s">
        <v>1750</v>
      </c>
      <c r="G30" s="323">
        <v>137587.75</v>
      </c>
      <c r="I30" s="323" t="s">
        <v>1759</v>
      </c>
      <c r="J30" s="323">
        <v>3770</v>
      </c>
    </row>
    <row r="31" ht="28.5" customHeight="true" spans="1:10">
      <c r="A31" s="333" t="s">
        <v>1760</v>
      </c>
      <c r="B31" s="334">
        <v>3359331.2</v>
      </c>
      <c r="D31" s="323">
        <v>3297011</v>
      </c>
      <c r="E31" s="321">
        <f t="shared" si="0"/>
        <v>62320.2000000002</v>
      </c>
      <c r="F31" s="323" t="s">
        <v>1761</v>
      </c>
      <c r="G31" s="323">
        <v>6041</v>
      </c>
      <c r="I31" s="323" t="s">
        <v>1762</v>
      </c>
      <c r="J31" s="323">
        <v>82841</v>
      </c>
    </row>
    <row r="32" ht="28.5" customHeight="true" spans="1:10">
      <c r="A32" s="333" t="s">
        <v>1763</v>
      </c>
      <c r="B32" s="334">
        <v>4306034.37</v>
      </c>
      <c r="D32" s="323">
        <v>4141844</v>
      </c>
      <c r="E32" s="321">
        <f t="shared" si="0"/>
        <v>164190.37</v>
      </c>
      <c r="F32" s="323" t="s">
        <v>1764</v>
      </c>
      <c r="G32" s="323">
        <v>1000</v>
      </c>
      <c r="I32" s="323" t="s">
        <v>1765</v>
      </c>
      <c r="J32" s="323">
        <v>225197.16</v>
      </c>
    </row>
    <row r="33" ht="28.5" customHeight="true" spans="1:10">
      <c r="A33" s="333" t="s">
        <v>1766</v>
      </c>
      <c r="B33" s="334">
        <v>412820.75</v>
      </c>
      <c r="D33" s="323">
        <v>228028</v>
      </c>
      <c r="E33" s="321">
        <f t="shared" si="0"/>
        <v>184792.75</v>
      </c>
      <c r="F33" s="323" t="s">
        <v>1767</v>
      </c>
      <c r="G33" s="323">
        <v>65922</v>
      </c>
      <c r="I33" s="323" t="s">
        <v>1768</v>
      </c>
      <c r="J33" s="323">
        <v>8848.16</v>
      </c>
    </row>
    <row r="34" ht="28.5" customHeight="true" spans="1:10">
      <c r="A34" s="333" t="s">
        <v>1769</v>
      </c>
      <c r="B34" s="334">
        <v>3390224.86</v>
      </c>
      <c r="D34" s="323">
        <v>3528205</v>
      </c>
      <c r="E34" s="321">
        <f t="shared" si="0"/>
        <v>-137980.14</v>
      </c>
      <c r="F34" s="323" t="s">
        <v>1770</v>
      </c>
      <c r="G34" s="323">
        <v>33000</v>
      </c>
      <c r="I34" s="323" t="s">
        <v>1710</v>
      </c>
      <c r="J34" s="323">
        <v>23722.68</v>
      </c>
    </row>
    <row r="35" ht="28.5" customHeight="true" spans="1:10">
      <c r="A35" s="333" t="s">
        <v>1771</v>
      </c>
      <c r="B35" s="334">
        <v>49470.22</v>
      </c>
      <c r="D35" s="323">
        <v>295133</v>
      </c>
      <c r="E35" s="321">
        <f t="shared" si="0"/>
        <v>-245662.78</v>
      </c>
      <c r="F35" s="323" t="s">
        <v>1772</v>
      </c>
      <c r="G35" s="323">
        <v>8206.75</v>
      </c>
      <c r="I35" s="323" t="s">
        <v>1710</v>
      </c>
      <c r="J35" s="323">
        <v>16000</v>
      </c>
    </row>
    <row r="36" ht="28.5" customHeight="true" spans="1:10">
      <c r="A36" s="333" t="s">
        <v>1773</v>
      </c>
      <c r="B36" s="334">
        <v>147846</v>
      </c>
      <c r="D36" s="323">
        <v>96358</v>
      </c>
      <c r="E36" s="321">
        <f t="shared" si="0"/>
        <v>51488</v>
      </c>
      <c r="F36" s="323" t="s">
        <v>1774</v>
      </c>
      <c r="G36" s="323">
        <v>650</v>
      </c>
      <c r="I36" s="323" t="s">
        <v>1755</v>
      </c>
      <c r="J36" s="323">
        <v>6250</v>
      </c>
    </row>
    <row r="37" ht="28.5" customHeight="true" spans="1:10">
      <c r="A37" s="333" t="s">
        <v>1775</v>
      </c>
      <c r="B37" s="334">
        <v>123028</v>
      </c>
      <c r="E37" s="321">
        <f t="shared" si="0"/>
        <v>123028</v>
      </c>
      <c r="F37" s="323" t="s">
        <v>1776</v>
      </c>
      <c r="G37" s="323">
        <v>977</v>
      </c>
      <c r="I37" s="323" t="s">
        <v>1777</v>
      </c>
      <c r="J37" s="323">
        <v>6250</v>
      </c>
    </row>
    <row r="38" ht="28.5" customHeight="true" spans="1:10">
      <c r="A38" s="333" t="s">
        <v>1778</v>
      </c>
      <c r="B38" s="334">
        <v>1159081.8354</v>
      </c>
      <c r="D38" s="323">
        <v>1298947</v>
      </c>
      <c r="E38" s="321">
        <f t="shared" si="0"/>
        <v>-139865.1646</v>
      </c>
      <c r="F38" s="323" t="s">
        <v>1779</v>
      </c>
      <c r="G38" s="323">
        <v>2125</v>
      </c>
      <c r="I38" s="323" t="s">
        <v>1758</v>
      </c>
      <c r="J38" s="323">
        <v>115770.4</v>
      </c>
    </row>
    <row r="39" s="321" customFormat="true" ht="28.5" customHeight="true" spans="1:10">
      <c r="A39" s="335" t="s">
        <v>1780</v>
      </c>
      <c r="B39" s="331">
        <f>6720975.5728-82800</f>
        <v>6638175.5728</v>
      </c>
      <c r="D39" s="321">
        <v>7604841</v>
      </c>
      <c r="E39" s="321">
        <f t="shared" si="0"/>
        <v>-966665.4272</v>
      </c>
      <c r="F39" s="323" t="s">
        <v>1781</v>
      </c>
      <c r="G39" s="323">
        <v>2174787.05</v>
      </c>
      <c r="I39" s="323" t="s">
        <v>1782</v>
      </c>
      <c r="J39" s="323">
        <v>5851.24</v>
      </c>
    </row>
    <row r="40" s="321" customFormat="true" ht="28.5" customHeight="true" spans="1:10">
      <c r="A40" s="338" t="s">
        <v>1783</v>
      </c>
      <c r="B40" s="331">
        <v>210096.948</v>
      </c>
      <c r="D40" s="321">
        <v>247859</v>
      </c>
      <c r="E40" s="321">
        <f t="shared" si="0"/>
        <v>-37762.052</v>
      </c>
      <c r="F40" s="323" t="s">
        <v>1784</v>
      </c>
      <c r="G40" s="323">
        <v>360</v>
      </c>
      <c r="I40" s="323" t="s">
        <v>1785</v>
      </c>
      <c r="J40" s="323">
        <v>11847.16</v>
      </c>
    </row>
    <row r="41" customFormat="true" ht="28.5" customHeight="true" spans="1:10">
      <c r="A41" s="333" t="s">
        <v>1786</v>
      </c>
      <c r="B41" s="334">
        <v>28410</v>
      </c>
      <c r="C41" s="323"/>
      <c r="D41" s="323"/>
      <c r="E41" s="321">
        <f t="shared" si="0"/>
        <v>28410</v>
      </c>
      <c r="F41" s="323"/>
      <c r="G41" s="323"/>
      <c r="H41" s="323"/>
      <c r="I41" s="323"/>
      <c r="J41" s="323"/>
    </row>
    <row r="42" ht="28.5" customHeight="true" spans="1:10">
      <c r="A42" s="333" t="s">
        <v>1787</v>
      </c>
      <c r="B42" s="334">
        <v>360</v>
      </c>
      <c r="E42" s="321">
        <f t="shared" si="0"/>
        <v>360</v>
      </c>
      <c r="F42" s="323" t="s">
        <v>1788</v>
      </c>
      <c r="G42" s="323">
        <v>240.74</v>
      </c>
      <c r="I42" s="323" t="s">
        <v>1789</v>
      </c>
      <c r="J42" s="323">
        <v>80547</v>
      </c>
    </row>
    <row r="43" ht="28.5" customHeight="true" spans="1:10">
      <c r="A43" s="333" t="s">
        <v>1790</v>
      </c>
      <c r="B43" s="334">
        <v>29670</v>
      </c>
      <c r="E43" s="321">
        <f t="shared" si="0"/>
        <v>29670</v>
      </c>
      <c r="F43" s="323" t="s">
        <v>1791</v>
      </c>
      <c r="G43" s="323">
        <v>400</v>
      </c>
      <c r="I43" s="323" t="s">
        <v>1792</v>
      </c>
      <c r="J43" s="323">
        <v>4300</v>
      </c>
    </row>
    <row r="44" ht="28.5" customHeight="true" spans="1:10">
      <c r="A44" s="339" t="s">
        <v>1793</v>
      </c>
      <c r="B44" s="340">
        <v>53591</v>
      </c>
      <c r="C44" s="323" t="s">
        <v>207</v>
      </c>
      <c r="F44" s="323" t="s">
        <v>1794</v>
      </c>
      <c r="G44" s="323">
        <v>420</v>
      </c>
      <c r="I44" s="323" t="s">
        <v>1795</v>
      </c>
      <c r="J44" s="323">
        <v>2500</v>
      </c>
    </row>
    <row r="45" ht="28.5" customHeight="true" spans="1:10">
      <c r="A45" s="333" t="s">
        <v>1796</v>
      </c>
      <c r="B45" s="334">
        <v>14033.658</v>
      </c>
      <c r="E45" s="321">
        <f>B45-D45</f>
        <v>14033.658</v>
      </c>
      <c r="F45" s="323" t="s">
        <v>1797</v>
      </c>
      <c r="G45" s="323">
        <v>323</v>
      </c>
      <c r="I45" s="323" t="s">
        <v>1798</v>
      </c>
      <c r="J45" s="323">
        <v>8264</v>
      </c>
    </row>
    <row r="46" ht="28.5" customHeight="true" spans="1:10">
      <c r="A46" s="341" t="s">
        <v>1799</v>
      </c>
      <c r="B46" s="340">
        <v>2000</v>
      </c>
      <c r="C46" s="323" t="s">
        <v>207</v>
      </c>
      <c r="F46" s="323" t="s">
        <v>1800</v>
      </c>
      <c r="G46" s="323">
        <v>100</v>
      </c>
      <c r="I46" s="323" t="s">
        <v>1760</v>
      </c>
      <c r="J46" s="323">
        <v>3181995.15</v>
      </c>
    </row>
    <row r="47" ht="28.5" customHeight="true" spans="1:10">
      <c r="A47" s="341" t="s">
        <v>1801</v>
      </c>
      <c r="B47" s="340">
        <v>2000</v>
      </c>
      <c r="C47" s="323" t="s">
        <v>207</v>
      </c>
      <c r="F47" s="323" t="s">
        <v>1802</v>
      </c>
      <c r="G47" s="323">
        <v>235</v>
      </c>
      <c r="I47" s="323" t="s">
        <v>1803</v>
      </c>
      <c r="J47" s="323">
        <v>1518750</v>
      </c>
    </row>
    <row r="48" ht="28.5" customHeight="true" spans="1:10">
      <c r="A48" s="333" t="s">
        <v>1804</v>
      </c>
      <c r="B48" s="334">
        <v>240.74</v>
      </c>
      <c r="E48" s="321">
        <f>B48-D48</f>
        <v>240.74</v>
      </c>
      <c r="F48" s="323" t="s">
        <v>1805</v>
      </c>
      <c r="G48" s="323">
        <v>553</v>
      </c>
      <c r="I48" s="323" t="s">
        <v>1806</v>
      </c>
      <c r="J48" s="323">
        <v>773071</v>
      </c>
    </row>
    <row r="49" ht="28.5" customHeight="true" spans="1:10">
      <c r="A49" s="333" t="s">
        <v>1807</v>
      </c>
      <c r="B49" s="334">
        <v>133</v>
      </c>
      <c r="E49" s="321">
        <f>B49-D49</f>
        <v>133</v>
      </c>
      <c r="F49" s="323" t="s">
        <v>1808</v>
      </c>
      <c r="G49" s="323">
        <v>407</v>
      </c>
      <c r="I49" s="323" t="s">
        <v>1809</v>
      </c>
      <c r="J49" s="323">
        <v>6608.2</v>
      </c>
    </row>
    <row r="50" ht="28.5" customHeight="true" spans="1:10">
      <c r="A50" s="333" t="s">
        <v>1810</v>
      </c>
      <c r="B50" s="334">
        <v>400</v>
      </c>
      <c r="E50" s="321">
        <f>B50-D50</f>
        <v>400</v>
      </c>
      <c r="F50" s="323" t="s">
        <v>1811</v>
      </c>
      <c r="G50" s="323">
        <v>133</v>
      </c>
      <c r="I50" s="323" t="s">
        <v>1812</v>
      </c>
      <c r="J50" s="323">
        <v>76143</v>
      </c>
    </row>
    <row r="51" ht="28.5" customHeight="true" spans="1:10">
      <c r="A51" s="339" t="s">
        <v>1813</v>
      </c>
      <c r="B51" s="340">
        <v>3000</v>
      </c>
      <c r="C51" s="323" t="s">
        <v>207</v>
      </c>
      <c r="F51" s="323" t="s">
        <v>1814</v>
      </c>
      <c r="G51" s="323">
        <v>4249</v>
      </c>
      <c r="I51" s="323" t="s">
        <v>1815</v>
      </c>
      <c r="J51" s="323">
        <v>34507</v>
      </c>
    </row>
    <row r="52" ht="28.5" customHeight="true" spans="1:10">
      <c r="A52" s="341" t="s">
        <v>1794</v>
      </c>
      <c r="B52" s="340">
        <v>420</v>
      </c>
      <c r="C52" s="323" t="s">
        <v>207</v>
      </c>
      <c r="F52" s="323" t="s">
        <v>1816</v>
      </c>
      <c r="G52" s="323">
        <v>364.75</v>
      </c>
      <c r="I52" s="323" t="s">
        <v>1817</v>
      </c>
      <c r="J52" s="323">
        <v>3625</v>
      </c>
    </row>
    <row r="53" ht="28.5" customHeight="true" spans="1:10">
      <c r="A53" s="341" t="s">
        <v>1797</v>
      </c>
      <c r="B53" s="340">
        <v>323</v>
      </c>
      <c r="C53" s="323" t="s">
        <v>207</v>
      </c>
      <c r="F53" s="323" t="s">
        <v>1818</v>
      </c>
      <c r="G53" s="323">
        <v>505</v>
      </c>
      <c r="I53" s="323" t="s">
        <v>1819</v>
      </c>
      <c r="J53" s="323">
        <v>195132</v>
      </c>
    </row>
    <row r="54" ht="28.5" customHeight="true" spans="1:10">
      <c r="A54" s="341" t="s">
        <v>1800</v>
      </c>
      <c r="B54" s="340">
        <v>100</v>
      </c>
      <c r="C54" s="323" t="s">
        <v>207</v>
      </c>
      <c r="F54" s="323" t="s">
        <v>1820</v>
      </c>
      <c r="G54" s="323">
        <v>2000</v>
      </c>
      <c r="I54" s="323" t="s">
        <v>1821</v>
      </c>
      <c r="J54" s="323">
        <v>7957</v>
      </c>
    </row>
    <row r="55" ht="28.5" customHeight="true" spans="1:10">
      <c r="A55" s="341" t="s">
        <v>1802</v>
      </c>
      <c r="B55" s="340">
        <v>235</v>
      </c>
      <c r="C55" s="323" t="s">
        <v>207</v>
      </c>
      <c r="F55" s="323" t="s">
        <v>1822</v>
      </c>
      <c r="G55" s="323">
        <v>137.6</v>
      </c>
      <c r="I55" s="323" t="s">
        <v>1823</v>
      </c>
      <c r="J55" s="323">
        <v>300</v>
      </c>
    </row>
    <row r="56" ht="28.5" customHeight="true" spans="1:10">
      <c r="A56" s="333" t="s">
        <v>1805</v>
      </c>
      <c r="B56" s="334">
        <v>553</v>
      </c>
      <c r="E56" s="321">
        <f>B56-D56</f>
        <v>553</v>
      </c>
      <c r="F56" s="323" t="s">
        <v>1824</v>
      </c>
      <c r="G56" s="323">
        <v>350</v>
      </c>
      <c r="I56" s="323" t="s">
        <v>1825</v>
      </c>
      <c r="J56" s="323">
        <v>3500</v>
      </c>
    </row>
    <row r="57" ht="28.5" customHeight="true" spans="1:10">
      <c r="A57" s="341" t="s">
        <v>1826</v>
      </c>
      <c r="B57" s="340">
        <v>1900</v>
      </c>
      <c r="C57" s="323" t="s">
        <v>207</v>
      </c>
      <c r="F57" s="323" t="s">
        <v>1827</v>
      </c>
      <c r="G57" s="323">
        <v>202</v>
      </c>
      <c r="I57" s="323" t="s">
        <v>1828</v>
      </c>
      <c r="J57" s="323">
        <v>3200</v>
      </c>
    </row>
    <row r="58" ht="28.5" customHeight="true" spans="1:10">
      <c r="A58" s="341" t="s">
        <v>1829</v>
      </c>
      <c r="B58" s="340">
        <v>1900</v>
      </c>
      <c r="C58" s="323" t="s">
        <v>207</v>
      </c>
      <c r="F58" s="323" t="s">
        <v>1830</v>
      </c>
      <c r="G58" s="323">
        <v>85.5</v>
      </c>
      <c r="I58" s="323" t="s">
        <v>1831</v>
      </c>
      <c r="J58" s="323">
        <v>7000</v>
      </c>
    </row>
    <row r="59" ht="28.5" customHeight="true" spans="1:10">
      <c r="A59" s="333" t="s">
        <v>1832</v>
      </c>
      <c r="B59" s="334">
        <v>25</v>
      </c>
      <c r="C59" s="323" t="s">
        <v>207</v>
      </c>
      <c r="F59" s="323" t="s">
        <v>1833</v>
      </c>
      <c r="G59" s="323">
        <v>18.3</v>
      </c>
      <c r="I59" s="323" t="s">
        <v>1834</v>
      </c>
      <c r="J59" s="323">
        <v>3000</v>
      </c>
    </row>
    <row r="60" ht="28.5" customHeight="true" spans="1:10">
      <c r="A60" s="333" t="s">
        <v>1814</v>
      </c>
      <c r="B60" s="334">
        <v>4249</v>
      </c>
      <c r="E60" s="321">
        <f>B60-D60</f>
        <v>4249</v>
      </c>
      <c r="F60" s="323" t="s">
        <v>1835</v>
      </c>
      <c r="G60" s="323">
        <v>1083.25</v>
      </c>
      <c r="I60" s="323" t="s">
        <v>1836</v>
      </c>
      <c r="J60" s="323">
        <v>28100</v>
      </c>
    </row>
    <row r="61" ht="28.5" customHeight="true" spans="1:10">
      <c r="A61" s="341" t="s">
        <v>1837</v>
      </c>
      <c r="B61" s="340">
        <v>500</v>
      </c>
      <c r="C61" s="323" t="s">
        <v>207</v>
      </c>
      <c r="F61" s="323" t="s">
        <v>1838</v>
      </c>
      <c r="G61" s="323">
        <v>1639</v>
      </c>
      <c r="I61" s="323" t="s">
        <v>1839</v>
      </c>
      <c r="J61" s="323">
        <v>8614.25</v>
      </c>
    </row>
    <row r="62" ht="28.5" customHeight="true" spans="1:10">
      <c r="A62" s="333" t="s">
        <v>1816</v>
      </c>
      <c r="B62" s="334">
        <v>364.75</v>
      </c>
      <c r="E62" s="321">
        <f>B62-D62</f>
        <v>364.75</v>
      </c>
      <c r="F62" s="323" t="s">
        <v>1840</v>
      </c>
      <c r="G62" s="323">
        <v>4340</v>
      </c>
      <c r="I62" s="323" t="s">
        <v>1760</v>
      </c>
      <c r="J62" s="323">
        <v>104</v>
      </c>
    </row>
    <row r="63" ht="28.5" customHeight="true" spans="1:10">
      <c r="A63" s="333" t="s">
        <v>1818</v>
      </c>
      <c r="B63" s="334">
        <v>505</v>
      </c>
      <c r="E63" s="321">
        <f>B63-D63</f>
        <v>505</v>
      </c>
      <c r="F63" s="323" t="s">
        <v>1841</v>
      </c>
      <c r="G63" s="323">
        <v>4109</v>
      </c>
      <c r="I63" s="323" t="s">
        <v>1842</v>
      </c>
      <c r="J63" s="323">
        <v>97860</v>
      </c>
    </row>
    <row r="64" ht="28.5" customHeight="true" spans="1:10">
      <c r="A64" s="333" t="s">
        <v>1843</v>
      </c>
      <c r="B64" s="334">
        <v>1000</v>
      </c>
      <c r="E64" s="321">
        <f>B64-D64</f>
        <v>1000</v>
      </c>
      <c r="F64" s="323" t="s">
        <v>1844</v>
      </c>
      <c r="G64" s="323">
        <v>10181</v>
      </c>
      <c r="I64" s="323" t="s">
        <v>1845</v>
      </c>
      <c r="J64" s="323">
        <v>146426.94</v>
      </c>
    </row>
    <row r="65" ht="28.5" customHeight="true" spans="1:10">
      <c r="A65" s="333" t="s">
        <v>1820</v>
      </c>
      <c r="B65" s="334">
        <v>2000</v>
      </c>
      <c r="E65" s="321">
        <f>B65-D65</f>
        <v>2000</v>
      </c>
      <c r="F65" s="323" t="s">
        <v>1846</v>
      </c>
      <c r="G65" s="323">
        <v>945</v>
      </c>
      <c r="I65" s="323" t="s">
        <v>1847</v>
      </c>
      <c r="J65" s="323">
        <v>414.18</v>
      </c>
    </row>
    <row r="66" ht="33" customHeight="true" spans="1:10">
      <c r="A66" s="341" t="s">
        <v>1848</v>
      </c>
      <c r="B66" s="340">
        <v>2000</v>
      </c>
      <c r="C66" s="323" t="s">
        <v>207</v>
      </c>
      <c r="F66" s="323" t="s">
        <v>1849</v>
      </c>
      <c r="G66" s="323">
        <v>10128</v>
      </c>
      <c r="I66" s="323" t="s">
        <v>1850</v>
      </c>
      <c r="J66" s="323">
        <v>5785</v>
      </c>
    </row>
    <row r="67" ht="28.5" customHeight="true" spans="1:10">
      <c r="A67" s="336" t="s">
        <v>1822</v>
      </c>
      <c r="B67" s="337">
        <v>137.6</v>
      </c>
      <c r="E67" s="321">
        <f>B67-D67</f>
        <v>137.6</v>
      </c>
      <c r="F67" s="323" t="s">
        <v>1851</v>
      </c>
      <c r="G67" s="323">
        <v>4250</v>
      </c>
      <c r="I67" s="323" t="s">
        <v>1852</v>
      </c>
      <c r="J67" s="323">
        <v>2111</v>
      </c>
    </row>
    <row r="68" ht="28.5" customHeight="true" spans="1:10">
      <c r="A68" s="339" t="s">
        <v>1853</v>
      </c>
      <c r="B68" s="340">
        <v>188.62</v>
      </c>
      <c r="C68" s="323" t="s">
        <v>207</v>
      </c>
      <c r="F68" s="323" t="s">
        <v>1854</v>
      </c>
      <c r="G68" s="323">
        <v>4250</v>
      </c>
      <c r="I68" s="323" t="s">
        <v>1855</v>
      </c>
      <c r="J68" s="323">
        <v>22085.25</v>
      </c>
    </row>
    <row r="69" ht="28.5" customHeight="true" spans="1:10">
      <c r="A69" s="339" t="s">
        <v>1856</v>
      </c>
      <c r="B69" s="340">
        <v>2978</v>
      </c>
      <c r="C69" s="323" t="s">
        <v>207</v>
      </c>
      <c r="F69" s="323" t="s">
        <v>1857</v>
      </c>
      <c r="G69" s="323">
        <v>2125</v>
      </c>
      <c r="I69" s="323" t="s">
        <v>1858</v>
      </c>
      <c r="J69" s="323">
        <v>18420</v>
      </c>
    </row>
    <row r="70" ht="28.5" customHeight="true" spans="1:10">
      <c r="A70" s="341" t="s">
        <v>1824</v>
      </c>
      <c r="B70" s="340">
        <v>350</v>
      </c>
      <c r="C70" s="323" t="s">
        <v>207</v>
      </c>
      <c r="F70" s="323" t="s">
        <v>1859</v>
      </c>
      <c r="G70" s="323">
        <v>179</v>
      </c>
      <c r="I70" s="342" t="s">
        <v>1760</v>
      </c>
      <c r="J70" s="342">
        <v>30982.84</v>
      </c>
    </row>
    <row r="71" ht="28.5" customHeight="true" spans="1:10">
      <c r="A71" s="333" t="s">
        <v>1827</v>
      </c>
      <c r="B71" s="334">
        <v>202</v>
      </c>
      <c r="E71" s="321">
        <f>B71-D71</f>
        <v>202</v>
      </c>
      <c r="F71" s="323" t="s">
        <v>1860</v>
      </c>
      <c r="G71" s="323">
        <v>6325</v>
      </c>
      <c r="I71" s="323" t="s">
        <v>1760</v>
      </c>
      <c r="J71" s="323">
        <v>9768.49</v>
      </c>
    </row>
    <row r="72" ht="28.5" customHeight="true" spans="1:10">
      <c r="A72" s="333" t="s">
        <v>1830</v>
      </c>
      <c r="B72" s="334">
        <v>85.5</v>
      </c>
      <c r="E72" s="321">
        <f>B72-D72</f>
        <v>85.5</v>
      </c>
      <c r="F72" s="323" t="s">
        <v>1861</v>
      </c>
      <c r="G72" s="323">
        <v>35</v>
      </c>
      <c r="I72" s="323" t="s">
        <v>1760</v>
      </c>
      <c r="J72" s="323">
        <v>5789</v>
      </c>
    </row>
    <row r="73" ht="28.5" customHeight="true" spans="1:10">
      <c r="A73" s="333" t="s">
        <v>1862</v>
      </c>
      <c r="B73" s="334">
        <v>407</v>
      </c>
      <c r="E73" s="321">
        <f>B73-D73</f>
        <v>407</v>
      </c>
      <c r="F73" s="323" t="s">
        <v>1863</v>
      </c>
      <c r="G73" s="323">
        <v>44920</v>
      </c>
      <c r="I73" s="323" t="s">
        <v>1760</v>
      </c>
      <c r="J73" s="323">
        <v>1855</v>
      </c>
    </row>
    <row r="74" ht="28.5" customHeight="true" spans="1:10">
      <c r="A74" s="341" t="s">
        <v>1864</v>
      </c>
      <c r="B74" s="340">
        <v>1425</v>
      </c>
      <c r="C74" s="323" t="s">
        <v>207</v>
      </c>
      <c r="F74" s="323" t="s">
        <v>1865</v>
      </c>
      <c r="G74" s="323">
        <v>4245</v>
      </c>
      <c r="I74" s="342" t="s">
        <v>1760</v>
      </c>
      <c r="J74" s="342">
        <v>170886</v>
      </c>
    </row>
    <row r="75" ht="28.5" customHeight="true" spans="1:10">
      <c r="A75" s="339" t="s">
        <v>1833</v>
      </c>
      <c r="B75" s="340">
        <v>18.3</v>
      </c>
      <c r="C75" s="323" t="s">
        <v>207</v>
      </c>
      <c r="F75" s="323" t="s">
        <v>1866</v>
      </c>
      <c r="G75" s="323">
        <v>179</v>
      </c>
      <c r="I75" s="323" t="s">
        <v>1763</v>
      </c>
      <c r="J75" s="323">
        <v>3788198.385</v>
      </c>
    </row>
    <row r="76" ht="28.5" customHeight="true" spans="1:10">
      <c r="A76" s="341" t="s">
        <v>1867</v>
      </c>
      <c r="B76" s="340">
        <v>2000</v>
      </c>
      <c r="C76" s="323" t="s">
        <v>207</v>
      </c>
      <c r="F76" s="323" t="s">
        <v>1868</v>
      </c>
      <c r="G76" s="323">
        <v>149.3</v>
      </c>
      <c r="I76" s="323" t="s">
        <v>1869</v>
      </c>
      <c r="J76" s="323">
        <v>2635348.335</v>
      </c>
    </row>
    <row r="77" ht="28.5" customHeight="true" spans="1:10">
      <c r="A77" s="341" t="s">
        <v>1870</v>
      </c>
      <c r="B77" s="340">
        <v>1520</v>
      </c>
      <c r="C77" s="323" t="s">
        <v>207</v>
      </c>
      <c r="F77" s="323" t="s">
        <v>1871</v>
      </c>
      <c r="G77" s="323">
        <v>15585</v>
      </c>
      <c r="I77" s="323" t="s">
        <v>1872</v>
      </c>
      <c r="J77" s="323">
        <v>320136</v>
      </c>
    </row>
    <row r="78" ht="28.5" customHeight="true" spans="1:10">
      <c r="A78" s="341" t="s">
        <v>1873</v>
      </c>
      <c r="B78" s="340">
        <v>950</v>
      </c>
      <c r="C78" s="323" t="s">
        <v>207</v>
      </c>
      <c r="F78" s="323" t="s">
        <v>1874</v>
      </c>
      <c r="G78" s="323">
        <v>600</v>
      </c>
      <c r="I78" s="323" t="s">
        <v>1875</v>
      </c>
      <c r="J78" s="323">
        <v>4013</v>
      </c>
    </row>
    <row r="79" ht="28.5" customHeight="true" spans="1:10">
      <c r="A79" s="333" t="s">
        <v>1876</v>
      </c>
      <c r="B79" s="334">
        <v>11357.33</v>
      </c>
      <c r="E79" s="321">
        <f>B79-D79</f>
        <v>11357.33</v>
      </c>
      <c r="F79" s="323" t="s">
        <v>1877</v>
      </c>
      <c r="G79" s="323">
        <v>5000</v>
      </c>
      <c r="I79" s="323" t="s">
        <v>1878</v>
      </c>
      <c r="J79" s="323">
        <v>8691.7</v>
      </c>
    </row>
    <row r="80" ht="28.5" customHeight="true" spans="1:10">
      <c r="A80" s="333" t="s">
        <v>1835</v>
      </c>
      <c r="B80" s="334">
        <v>1083.25</v>
      </c>
      <c r="E80" s="321">
        <f>B80-D80</f>
        <v>1083.25</v>
      </c>
      <c r="F80" s="323" t="s">
        <v>1879</v>
      </c>
      <c r="G80" s="323">
        <v>108</v>
      </c>
      <c r="I80" s="323" t="s">
        <v>1880</v>
      </c>
      <c r="J80" s="323">
        <v>7512.1</v>
      </c>
    </row>
    <row r="81" ht="28.5" customHeight="true" spans="1:10">
      <c r="A81" s="341" t="s">
        <v>1881</v>
      </c>
      <c r="B81" s="340">
        <v>10000</v>
      </c>
      <c r="C81" s="323" t="s">
        <v>207</v>
      </c>
      <c r="F81" s="323" t="s">
        <v>1882</v>
      </c>
      <c r="G81" s="323">
        <v>2075.15</v>
      </c>
      <c r="I81" s="323" t="s">
        <v>1883</v>
      </c>
      <c r="J81" s="323">
        <v>468</v>
      </c>
    </row>
    <row r="82" ht="28.5" customHeight="true" spans="1:10">
      <c r="A82" s="341" t="s">
        <v>1884</v>
      </c>
      <c r="B82" s="340">
        <v>27481.2</v>
      </c>
      <c r="C82" s="323" t="s">
        <v>207</v>
      </c>
      <c r="F82" s="323" t="s">
        <v>1885</v>
      </c>
      <c r="G82" s="323">
        <v>755</v>
      </c>
      <c r="I82" s="323" t="s">
        <v>1886</v>
      </c>
      <c r="J82" s="323">
        <v>10000</v>
      </c>
    </row>
    <row r="83" ht="28.5" customHeight="true" spans="1:10">
      <c r="A83" s="338" t="s">
        <v>1887</v>
      </c>
      <c r="B83" s="331">
        <v>11948</v>
      </c>
      <c r="C83" s="321"/>
      <c r="D83" s="321">
        <v>3215</v>
      </c>
      <c r="E83" s="321">
        <f>B83-D83</f>
        <v>8733</v>
      </c>
      <c r="F83" s="323" t="s">
        <v>1888</v>
      </c>
      <c r="G83" s="323">
        <v>510</v>
      </c>
      <c r="I83" s="323" t="s">
        <v>1889</v>
      </c>
      <c r="J83" s="323">
        <v>456852.94</v>
      </c>
    </row>
    <row r="84" ht="28.5" customHeight="true" spans="1:10">
      <c r="A84" s="333" t="s">
        <v>1890</v>
      </c>
      <c r="B84" s="334">
        <v>6200</v>
      </c>
      <c r="C84" s="323" t="s">
        <v>1891</v>
      </c>
      <c r="F84" s="323" t="s">
        <v>1843</v>
      </c>
      <c r="G84" s="323">
        <v>1000</v>
      </c>
      <c r="I84" s="323" t="s">
        <v>1892</v>
      </c>
      <c r="J84" s="323">
        <v>124238.5</v>
      </c>
    </row>
    <row r="85" ht="28.5" customHeight="true" spans="1:10">
      <c r="A85" s="333" t="s">
        <v>1893</v>
      </c>
      <c r="B85" s="334">
        <v>4109</v>
      </c>
      <c r="C85" s="323" t="s">
        <v>1891</v>
      </c>
      <c r="F85" s="323" t="s">
        <v>1894</v>
      </c>
      <c r="G85" s="323">
        <v>242</v>
      </c>
      <c r="I85" s="323" t="s">
        <v>1895</v>
      </c>
      <c r="J85" s="323">
        <v>30254</v>
      </c>
    </row>
    <row r="86" ht="28.5" customHeight="true" spans="1:10">
      <c r="A86" s="333" t="s">
        <v>1896</v>
      </c>
      <c r="B86" s="334">
        <v>1639</v>
      </c>
      <c r="E86" s="321">
        <f t="shared" ref="E86:E91" si="1">B86-D86</f>
        <v>1639</v>
      </c>
      <c r="F86" s="323" t="s">
        <v>1897</v>
      </c>
      <c r="G86" s="323">
        <v>21070</v>
      </c>
      <c r="I86" s="323" t="s">
        <v>1898</v>
      </c>
      <c r="J86" s="323">
        <v>41386.68</v>
      </c>
    </row>
    <row r="87" ht="28.5" customHeight="true" spans="1:10">
      <c r="A87" s="338" t="s">
        <v>1899</v>
      </c>
      <c r="B87" s="331">
        <v>65968</v>
      </c>
      <c r="C87" s="321"/>
      <c r="D87" s="321">
        <v>132603</v>
      </c>
      <c r="E87" s="321">
        <f t="shared" si="1"/>
        <v>-66635</v>
      </c>
      <c r="F87" s="323" t="s">
        <v>1900</v>
      </c>
      <c r="G87" s="323">
        <v>10000</v>
      </c>
      <c r="I87" s="323" t="s">
        <v>1901</v>
      </c>
      <c r="J87" s="323">
        <v>27138.1</v>
      </c>
    </row>
    <row r="88" ht="28.5" customHeight="true" spans="1:10">
      <c r="A88" s="333" t="s">
        <v>1902</v>
      </c>
      <c r="B88" s="334">
        <v>10181</v>
      </c>
      <c r="E88" s="321">
        <f t="shared" si="1"/>
        <v>10181</v>
      </c>
      <c r="F88" s="323" t="s">
        <v>1903</v>
      </c>
      <c r="G88" s="323">
        <v>8700</v>
      </c>
      <c r="I88" s="323" t="s">
        <v>1904</v>
      </c>
      <c r="J88" s="323">
        <v>21180</v>
      </c>
    </row>
    <row r="89" ht="28.5" customHeight="true" spans="1:10">
      <c r="A89" s="333" t="s">
        <v>1846</v>
      </c>
      <c r="B89" s="334">
        <v>945</v>
      </c>
      <c r="E89" s="321">
        <f t="shared" si="1"/>
        <v>945</v>
      </c>
      <c r="F89" s="323" t="s">
        <v>1905</v>
      </c>
      <c r="G89" s="323">
        <v>8800</v>
      </c>
      <c r="I89" s="323" t="s">
        <v>1906</v>
      </c>
      <c r="J89" s="323">
        <v>6856</v>
      </c>
    </row>
    <row r="90" ht="28.5" customHeight="true" spans="1:10">
      <c r="A90" s="333" t="s">
        <v>1849</v>
      </c>
      <c r="B90" s="334">
        <v>10128</v>
      </c>
      <c r="E90" s="321">
        <f t="shared" si="1"/>
        <v>10128</v>
      </c>
      <c r="F90" s="323" t="s">
        <v>1907</v>
      </c>
      <c r="G90" s="323">
        <v>31500</v>
      </c>
      <c r="I90" s="323" t="s">
        <v>1908</v>
      </c>
      <c r="J90" s="323">
        <v>59160.5</v>
      </c>
    </row>
    <row r="91" ht="28.5" customHeight="true" spans="1:10">
      <c r="A91" s="333" t="s">
        <v>1851</v>
      </c>
      <c r="B91" s="334">
        <v>4250</v>
      </c>
      <c r="E91" s="321">
        <f t="shared" si="1"/>
        <v>4250</v>
      </c>
      <c r="F91" s="323" t="s">
        <v>1909</v>
      </c>
      <c r="G91" s="323">
        <v>4700</v>
      </c>
      <c r="I91" s="323" t="s">
        <v>1910</v>
      </c>
      <c r="J91" s="323">
        <v>12535</v>
      </c>
    </row>
    <row r="92" ht="28.5" customHeight="true" spans="1:10">
      <c r="A92" s="341" t="s">
        <v>1911</v>
      </c>
      <c r="B92" s="340">
        <v>20000</v>
      </c>
      <c r="C92" s="323" t="s">
        <v>207</v>
      </c>
      <c r="F92" s="323" t="s">
        <v>1912</v>
      </c>
      <c r="G92" s="323">
        <v>2000</v>
      </c>
      <c r="I92" s="342" t="s">
        <v>1763</v>
      </c>
      <c r="J92" s="342">
        <v>4500</v>
      </c>
    </row>
    <row r="93" ht="28.5" customHeight="true" spans="1:10">
      <c r="A93" s="333" t="s">
        <v>1854</v>
      </c>
      <c r="B93" s="334">
        <v>4250</v>
      </c>
      <c r="E93" s="321">
        <f>B93-D93</f>
        <v>4250</v>
      </c>
      <c r="F93" s="323" t="s">
        <v>1913</v>
      </c>
      <c r="G93" s="323">
        <v>25000</v>
      </c>
      <c r="I93" s="323" t="s">
        <v>1763</v>
      </c>
      <c r="J93" s="323">
        <v>17927.53</v>
      </c>
    </row>
    <row r="94" ht="28.5" customHeight="true" spans="1:10">
      <c r="A94" s="333" t="s">
        <v>1857</v>
      </c>
      <c r="B94" s="334">
        <v>2125</v>
      </c>
      <c r="E94" s="321">
        <f>B94-D94</f>
        <v>2125</v>
      </c>
      <c r="F94" s="323" t="s">
        <v>1914</v>
      </c>
      <c r="G94" s="323">
        <v>40000</v>
      </c>
      <c r="I94" s="323" t="s">
        <v>1766</v>
      </c>
      <c r="J94" s="323">
        <v>385620.75</v>
      </c>
    </row>
    <row r="95" ht="28.5" customHeight="true" spans="1:10">
      <c r="A95" s="333" t="s">
        <v>1859</v>
      </c>
      <c r="B95" s="334">
        <v>179</v>
      </c>
      <c r="E95" s="321">
        <f>B95-D95</f>
        <v>179</v>
      </c>
      <c r="F95" s="323" t="s">
        <v>1915</v>
      </c>
      <c r="G95" s="323">
        <v>7500</v>
      </c>
      <c r="I95" s="323" t="s">
        <v>1916</v>
      </c>
      <c r="J95" s="323">
        <v>9385</v>
      </c>
    </row>
    <row r="96" ht="28.5" customHeight="true" spans="1:10">
      <c r="A96" s="333" t="s">
        <v>1860</v>
      </c>
      <c r="B96" s="334">
        <v>6325</v>
      </c>
      <c r="E96" s="321">
        <f>B96-D96</f>
        <v>6325</v>
      </c>
      <c r="F96" s="323" t="s">
        <v>1917</v>
      </c>
      <c r="G96" s="323">
        <v>31168.92</v>
      </c>
      <c r="I96" s="323" t="s">
        <v>1918</v>
      </c>
      <c r="J96" s="323">
        <v>153015</v>
      </c>
    </row>
    <row r="97" ht="28.5" customHeight="true" spans="1:10">
      <c r="A97" s="341" t="s">
        <v>1861</v>
      </c>
      <c r="B97" s="340">
        <v>35</v>
      </c>
      <c r="C97" s="323" t="s">
        <v>207</v>
      </c>
      <c r="F97" s="323" t="s">
        <v>1919</v>
      </c>
      <c r="G97" s="323">
        <v>7690</v>
      </c>
      <c r="I97" s="323" t="s">
        <v>1920</v>
      </c>
      <c r="J97" s="323">
        <v>217291</v>
      </c>
    </row>
    <row r="98" ht="28.5" customHeight="true" spans="1:10">
      <c r="A98" s="341" t="s">
        <v>1921</v>
      </c>
      <c r="B98" s="340">
        <v>2700</v>
      </c>
      <c r="C98" s="323" t="s">
        <v>207</v>
      </c>
      <c r="F98" s="323" t="s">
        <v>1922</v>
      </c>
      <c r="G98" s="323">
        <v>3149.5</v>
      </c>
      <c r="I98" s="323" t="s">
        <v>1923</v>
      </c>
      <c r="J98" s="323">
        <v>2129.75</v>
      </c>
    </row>
    <row r="99" ht="28.5" customHeight="true" spans="1:10">
      <c r="A99" s="341" t="s">
        <v>1924</v>
      </c>
      <c r="B99" s="340">
        <v>2000</v>
      </c>
      <c r="C99" s="323" t="s">
        <v>207</v>
      </c>
      <c r="F99" s="323" t="s">
        <v>1925</v>
      </c>
      <c r="G99" s="323">
        <v>310</v>
      </c>
      <c r="I99" s="323" t="s">
        <v>1766</v>
      </c>
      <c r="J99" s="323">
        <v>3800</v>
      </c>
    </row>
    <row r="100" ht="28.5" customHeight="true" spans="1:10">
      <c r="A100" s="341" t="s">
        <v>1926</v>
      </c>
      <c r="B100" s="340">
        <v>1900</v>
      </c>
      <c r="C100" s="323" t="s">
        <v>207</v>
      </c>
      <c r="F100" s="323" t="s">
        <v>1927</v>
      </c>
      <c r="G100" s="323">
        <v>750</v>
      </c>
      <c r="I100" s="323" t="s">
        <v>1769</v>
      </c>
      <c r="J100" s="323">
        <v>2453858.86</v>
      </c>
    </row>
    <row r="101" ht="28.5" customHeight="true" spans="1:10">
      <c r="A101" s="341" t="s">
        <v>1928</v>
      </c>
      <c r="B101" s="340">
        <v>950</v>
      </c>
      <c r="C101" s="323" t="s">
        <v>207</v>
      </c>
      <c r="F101" s="323" t="s">
        <v>1929</v>
      </c>
      <c r="G101" s="323">
        <v>45329.73</v>
      </c>
      <c r="I101" s="323" t="s">
        <v>1930</v>
      </c>
      <c r="J101" s="323">
        <v>2080000</v>
      </c>
    </row>
    <row r="102" ht="28.5" customHeight="true" spans="1:10">
      <c r="A102" s="338" t="s">
        <v>1931</v>
      </c>
      <c r="B102" s="331">
        <v>870022.1</v>
      </c>
      <c r="C102" s="321"/>
      <c r="D102" s="321">
        <v>973165</v>
      </c>
      <c r="E102" s="321">
        <f>B102-D102</f>
        <v>-103142.9</v>
      </c>
      <c r="F102" s="323" t="s">
        <v>1932</v>
      </c>
      <c r="G102" s="323">
        <v>465</v>
      </c>
      <c r="I102" s="323" t="s">
        <v>1933</v>
      </c>
      <c r="J102" s="323">
        <v>101007</v>
      </c>
    </row>
    <row r="103" ht="28.5" customHeight="true" spans="1:10">
      <c r="A103" s="333" t="s">
        <v>1934</v>
      </c>
      <c r="B103" s="334">
        <v>31500</v>
      </c>
      <c r="E103" s="321">
        <f>B103-D103</f>
        <v>31500</v>
      </c>
      <c r="F103" s="323" t="s">
        <v>1935</v>
      </c>
      <c r="G103" s="323">
        <v>850</v>
      </c>
      <c r="I103" s="323" t="s">
        <v>1771</v>
      </c>
      <c r="J103" s="323">
        <v>27065</v>
      </c>
    </row>
    <row r="104" ht="28.5" customHeight="true" spans="1:10">
      <c r="A104" s="333" t="s">
        <v>1936</v>
      </c>
      <c r="B104" s="334">
        <v>129695</v>
      </c>
      <c r="E104" s="321">
        <f>B104-D104</f>
        <v>129695</v>
      </c>
      <c r="F104" s="323" t="s">
        <v>1937</v>
      </c>
      <c r="G104" s="323">
        <v>30575</v>
      </c>
      <c r="I104" s="323" t="s">
        <v>1938</v>
      </c>
      <c r="J104" s="323">
        <v>2880</v>
      </c>
    </row>
    <row r="105" ht="36" customHeight="true" spans="1:10">
      <c r="A105" s="333" t="s">
        <v>1939</v>
      </c>
      <c r="B105" s="334">
        <v>81000</v>
      </c>
      <c r="E105" s="321">
        <f>B105-D105</f>
        <v>81000</v>
      </c>
      <c r="F105" s="323" t="s">
        <v>1940</v>
      </c>
      <c r="G105" s="323">
        <v>47800</v>
      </c>
      <c r="I105" s="323" t="s">
        <v>1941</v>
      </c>
      <c r="J105" s="323">
        <v>11389</v>
      </c>
    </row>
    <row r="106" ht="36" customHeight="true" spans="1:10">
      <c r="A106" s="333" t="s">
        <v>1942</v>
      </c>
      <c r="B106" s="334">
        <v>77300</v>
      </c>
      <c r="E106" s="321">
        <f>B106-D106</f>
        <v>77300</v>
      </c>
      <c r="F106" s="323" t="s">
        <v>1943</v>
      </c>
      <c r="G106" s="323">
        <v>10300</v>
      </c>
      <c r="I106" s="323" t="s">
        <v>1944</v>
      </c>
      <c r="J106" s="323">
        <v>57421</v>
      </c>
    </row>
    <row r="107" ht="28.5" customHeight="true" spans="1:10">
      <c r="A107" s="333" t="s">
        <v>1863</v>
      </c>
      <c r="B107" s="334">
        <v>44920</v>
      </c>
      <c r="F107" s="323" t="s">
        <v>1945</v>
      </c>
      <c r="G107" s="323">
        <v>10300</v>
      </c>
      <c r="I107" s="323" t="s">
        <v>1946</v>
      </c>
      <c r="J107" s="323">
        <v>57767.02</v>
      </c>
    </row>
    <row r="108" ht="28.5" customHeight="true" spans="1:10">
      <c r="A108" s="333" t="s">
        <v>1947</v>
      </c>
      <c r="B108" s="334">
        <v>4245</v>
      </c>
      <c r="F108" s="323" t="s">
        <v>1948</v>
      </c>
      <c r="G108" s="323">
        <v>1050</v>
      </c>
      <c r="I108" s="323" t="s">
        <v>1949</v>
      </c>
      <c r="J108" s="323">
        <v>2595.4</v>
      </c>
    </row>
    <row r="109" ht="28.5" customHeight="true" spans="1:10">
      <c r="A109" s="333" t="s">
        <v>1950</v>
      </c>
      <c r="B109" s="334">
        <v>1236.8</v>
      </c>
      <c r="C109" s="323" t="s">
        <v>207</v>
      </c>
      <c r="F109" s="323" t="s">
        <v>1951</v>
      </c>
      <c r="G109" s="323">
        <v>10414</v>
      </c>
      <c r="I109" s="323" t="s">
        <v>1952</v>
      </c>
      <c r="J109" s="323">
        <v>8965.44</v>
      </c>
    </row>
    <row r="110" ht="28.5" customHeight="true" spans="1:10">
      <c r="A110" s="336" t="s">
        <v>1953</v>
      </c>
      <c r="B110" s="337">
        <v>3550</v>
      </c>
      <c r="C110" s="323" t="s">
        <v>207</v>
      </c>
      <c r="E110" s="321">
        <f>B110-D110</f>
        <v>3550</v>
      </c>
      <c r="F110" s="323" t="s">
        <v>1954</v>
      </c>
      <c r="G110" s="323">
        <v>10000</v>
      </c>
      <c r="I110" s="323" t="s">
        <v>1955</v>
      </c>
      <c r="J110" s="323">
        <v>85495</v>
      </c>
    </row>
    <row r="111" ht="28.5" customHeight="true" spans="1:10">
      <c r="A111" s="336" t="s">
        <v>1956</v>
      </c>
      <c r="B111" s="337">
        <v>20000</v>
      </c>
      <c r="E111" s="321">
        <f>B111-D111</f>
        <v>20000</v>
      </c>
      <c r="F111" s="323" t="s">
        <v>1957</v>
      </c>
      <c r="G111" s="323">
        <v>30000</v>
      </c>
      <c r="I111" s="323" t="s">
        <v>1958</v>
      </c>
      <c r="J111" s="323">
        <v>46339</v>
      </c>
    </row>
    <row r="112" ht="28.5" customHeight="true" spans="1:10">
      <c r="A112" s="333" t="s">
        <v>1959</v>
      </c>
      <c r="B112" s="334">
        <v>5000</v>
      </c>
      <c r="E112" s="321">
        <f>B112-D112</f>
        <v>5000</v>
      </c>
      <c r="F112" s="323" t="s">
        <v>1960</v>
      </c>
      <c r="G112" s="323">
        <v>243035.73</v>
      </c>
      <c r="I112" s="323" t="s">
        <v>1961</v>
      </c>
      <c r="J112" s="323">
        <v>27065</v>
      </c>
    </row>
    <row r="113" ht="28.5" customHeight="true" spans="1:10">
      <c r="A113" s="333" t="s">
        <v>1962</v>
      </c>
      <c r="B113" s="334">
        <v>8750</v>
      </c>
      <c r="E113" s="321">
        <f>B113-D113</f>
        <v>8750</v>
      </c>
      <c r="F113" s="323" t="s">
        <v>1963</v>
      </c>
      <c r="G113" s="323">
        <v>15621</v>
      </c>
      <c r="I113" s="323" t="s">
        <v>1773</v>
      </c>
      <c r="J113" s="323">
        <v>147846</v>
      </c>
    </row>
    <row r="114" ht="28.5" customHeight="true" spans="1:5">
      <c r="A114" s="333" t="s">
        <v>1964</v>
      </c>
      <c r="B114" s="334">
        <v>210000</v>
      </c>
      <c r="E114" s="321"/>
    </row>
    <row r="115" ht="28.5" customHeight="true" spans="1:10">
      <c r="A115" s="333" t="s">
        <v>1965</v>
      </c>
      <c r="B115" s="334">
        <v>9289</v>
      </c>
      <c r="E115" s="321">
        <f>B115-D115</f>
        <v>9289</v>
      </c>
      <c r="F115" s="323" t="s">
        <v>1966</v>
      </c>
      <c r="G115" s="323">
        <v>440</v>
      </c>
      <c r="I115" s="323" t="s">
        <v>1967</v>
      </c>
      <c r="J115" s="323">
        <v>143880</v>
      </c>
    </row>
    <row r="116" ht="28.5" customHeight="true" spans="1:10">
      <c r="A116" s="333" t="s">
        <v>1968</v>
      </c>
      <c r="B116" s="334">
        <v>1536.3</v>
      </c>
      <c r="E116" s="321">
        <f>B116-D116</f>
        <v>1536.3</v>
      </c>
      <c r="F116" s="323" t="s">
        <v>1969</v>
      </c>
      <c r="G116" s="323">
        <v>64687.87</v>
      </c>
      <c r="I116" s="323" t="s">
        <v>1970</v>
      </c>
      <c r="J116" s="323">
        <v>3966</v>
      </c>
    </row>
    <row r="117" ht="28.5" customHeight="true" spans="1:10">
      <c r="A117" s="333" t="s">
        <v>1971</v>
      </c>
      <c r="B117" s="334">
        <v>2000</v>
      </c>
      <c r="E117" s="321">
        <f>B117-D117</f>
        <v>2000</v>
      </c>
      <c r="F117" s="323" t="s">
        <v>1972</v>
      </c>
      <c r="G117" s="323">
        <v>1102</v>
      </c>
      <c r="I117" s="323" t="s">
        <v>1775</v>
      </c>
      <c r="J117" s="323">
        <v>4528</v>
      </c>
    </row>
    <row r="118" ht="28.5" customHeight="true" spans="1:10">
      <c r="A118" s="341" t="s">
        <v>1973</v>
      </c>
      <c r="B118" s="340">
        <f>450000-210000</f>
        <v>240000</v>
      </c>
      <c r="C118" s="323" t="s">
        <v>207</v>
      </c>
      <c r="F118" s="323" t="s">
        <v>1974</v>
      </c>
      <c r="G118" s="323">
        <v>350</v>
      </c>
      <c r="I118" s="323" t="s">
        <v>1975</v>
      </c>
      <c r="J118" s="323">
        <v>528</v>
      </c>
    </row>
    <row r="119" ht="28.5" customHeight="true" spans="1:10">
      <c r="A119" s="338" t="s">
        <v>1976</v>
      </c>
      <c r="B119" s="331">
        <v>1038919.37</v>
      </c>
      <c r="C119" s="321"/>
      <c r="D119" s="321">
        <v>930577</v>
      </c>
      <c r="E119" s="321">
        <f>B119-D119</f>
        <v>108342.37</v>
      </c>
      <c r="F119" s="323" t="s">
        <v>1977</v>
      </c>
      <c r="G119" s="323">
        <v>28410</v>
      </c>
      <c r="I119" s="323" t="s">
        <v>1978</v>
      </c>
      <c r="J119" s="323">
        <v>4000</v>
      </c>
    </row>
    <row r="120" ht="28.5" customHeight="true" spans="1:10">
      <c r="A120" s="333" t="s">
        <v>1979</v>
      </c>
      <c r="B120" s="334">
        <v>122828</v>
      </c>
      <c r="E120" s="321">
        <f>B120-D120</f>
        <v>122828</v>
      </c>
      <c r="F120" s="323" t="s">
        <v>1980</v>
      </c>
      <c r="G120" s="323">
        <v>278661</v>
      </c>
      <c r="I120" s="323" t="s">
        <v>1778</v>
      </c>
      <c r="J120" s="323">
        <v>53116</v>
      </c>
    </row>
    <row r="121" ht="28.5" customHeight="true" spans="1:10">
      <c r="A121" s="333" t="s">
        <v>1981</v>
      </c>
      <c r="B121" s="334">
        <v>90624.22</v>
      </c>
      <c r="E121" s="321">
        <f>B121-D121</f>
        <v>90624.22</v>
      </c>
      <c r="F121" s="323" t="s">
        <v>1982</v>
      </c>
      <c r="G121" s="323">
        <v>5000</v>
      </c>
      <c r="I121" s="323" t="s">
        <v>1983</v>
      </c>
      <c r="J121" s="323">
        <v>13403</v>
      </c>
    </row>
    <row r="122" ht="28.5" customHeight="true" spans="1:10">
      <c r="A122" s="333" t="s">
        <v>1866</v>
      </c>
      <c r="B122" s="334">
        <v>179</v>
      </c>
      <c r="E122" s="321">
        <f>B122-D122</f>
        <v>179</v>
      </c>
      <c r="F122" s="323" t="s">
        <v>1984</v>
      </c>
      <c r="G122" s="323">
        <v>65000</v>
      </c>
      <c r="I122" s="323" t="s">
        <v>1778</v>
      </c>
      <c r="J122" s="323">
        <v>26398</v>
      </c>
    </row>
    <row r="123" ht="28.5" customHeight="true" spans="1:10">
      <c r="A123" s="341" t="s">
        <v>1985</v>
      </c>
      <c r="B123" s="340">
        <v>100000</v>
      </c>
      <c r="C123" s="323" t="s">
        <v>207</v>
      </c>
      <c r="F123" s="323" t="s">
        <v>1986</v>
      </c>
      <c r="G123" s="323">
        <v>2300</v>
      </c>
      <c r="I123" s="323" t="s">
        <v>1778</v>
      </c>
      <c r="J123" s="323">
        <v>13315</v>
      </c>
    </row>
    <row r="124" ht="28.5" customHeight="true" spans="1:7">
      <c r="A124" s="333" t="s">
        <v>1987</v>
      </c>
      <c r="B124" s="334">
        <v>17000</v>
      </c>
      <c r="F124" s="323" t="s">
        <v>1988</v>
      </c>
      <c r="G124" s="323">
        <v>54235</v>
      </c>
    </row>
    <row r="125" ht="28.5" customHeight="true" spans="1:7">
      <c r="A125" s="341" t="s">
        <v>1989</v>
      </c>
      <c r="B125" s="340">
        <v>70000</v>
      </c>
      <c r="C125" s="323" t="s">
        <v>207</v>
      </c>
      <c r="E125" s="321">
        <f>B124-D125</f>
        <v>17000</v>
      </c>
      <c r="F125" s="323" t="s">
        <v>1990</v>
      </c>
      <c r="G125" s="323">
        <v>19800</v>
      </c>
    </row>
    <row r="126" ht="28.5" customHeight="true" spans="1:7">
      <c r="A126" s="333" t="s">
        <v>1868</v>
      </c>
      <c r="B126" s="334">
        <v>149.3</v>
      </c>
      <c r="F126" s="323" t="s">
        <v>1991</v>
      </c>
      <c r="G126" s="323">
        <v>3787</v>
      </c>
    </row>
    <row r="127" ht="31.05" customHeight="true" spans="1:7">
      <c r="A127" s="333" t="s">
        <v>1992</v>
      </c>
      <c r="B127" s="334">
        <v>4000</v>
      </c>
      <c r="E127" s="321">
        <f>B126-D127</f>
        <v>149.3</v>
      </c>
      <c r="F127" s="323" t="s">
        <v>1993</v>
      </c>
      <c r="G127" s="323">
        <v>29350</v>
      </c>
    </row>
    <row r="128" ht="28.5" customHeight="true" spans="1:7">
      <c r="A128" s="333" t="s">
        <v>1994</v>
      </c>
      <c r="B128" s="334">
        <v>20180</v>
      </c>
      <c r="C128" s="323" t="s">
        <v>207</v>
      </c>
      <c r="E128" s="321">
        <f>B127-D128</f>
        <v>4000</v>
      </c>
      <c r="F128" s="323" t="s">
        <v>1995</v>
      </c>
      <c r="G128" s="323">
        <v>5127</v>
      </c>
    </row>
    <row r="129" ht="28.5" customHeight="true" spans="1:7">
      <c r="A129" s="333" t="s">
        <v>1996</v>
      </c>
      <c r="B129" s="334">
        <v>1061.17</v>
      </c>
      <c r="E129" s="321">
        <f>B128-D129</f>
        <v>20180</v>
      </c>
      <c r="F129" s="323" t="s">
        <v>1876</v>
      </c>
      <c r="G129" s="323">
        <v>11357.33</v>
      </c>
    </row>
    <row r="130" ht="28.5" customHeight="true" spans="1:7">
      <c r="A130" s="333" t="s">
        <v>1997</v>
      </c>
      <c r="B130" s="334">
        <v>49962</v>
      </c>
      <c r="E130" s="321">
        <f>B129-D130</f>
        <v>1061.17</v>
      </c>
      <c r="F130" s="323" t="s">
        <v>1832</v>
      </c>
      <c r="G130" s="323">
        <v>25</v>
      </c>
    </row>
    <row r="131" ht="28.5" customHeight="true" spans="1:7">
      <c r="A131" s="339" t="s">
        <v>1998</v>
      </c>
      <c r="B131" s="340">
        <v>15000</v>
      </c>
      <c r="C131" s="323" t="s">
        <v>207</v>
      </c>
      <c r="E131" s="321">
        <f>B130-D131</f>
        <v>49962</v>
      </c>
      <c r="F131" s="323" t="s">
        <v>1999</v>
      </c>
      <c r="G131" s="323">
        <v>122828</v>
      </c>
    </row>
    <row r="132" ht="28.5" customHeight="true" spans="1:7">
      <c r="A132" s="333" t="s">
        <v>2000</v>
      </c>
      <c r="B132" s="334">
        <v>150000</v>
      </c>
      <c r="F132" s="323" t="s">
        <v>2001</v>
      </c>
      <c r="G132" s="323">
        <v>149253.13</v>
      </c>
    </row>
    <row r="133" ht="31.05" customHeight="true" spans="1:5">
      <c r="A133" s="333" t="s">
        <v>2002</v>
      </c>
      <c r="B133" s="334">
        <v>18000</v>
      </c>
      <c r="E133" s="321"/>
    </row>
    <row r="134" ht="28.5" customHeight="true" spans="1:7">
      <c r="A134" s="333" t="s">
        <v>1871</v>
      </c>
      <c r="B134" s="334">
        <v>15585</v>
      </c>
      <c r="E134" s="321">
        <f>B133-D134</f>
        <v>18000</v>
      </c>
      <c r="F134" s="323" t="s">
        <v>2003</v>
      </c>
      <c r="G134" s="323">
        <v>4750</v>
      </c>
    </row>
    <row r="135" ht="28.5" customHeight="true" spans="1:7">
      <c r="A135" s="333" t="s">
        <v>2004</v>
      </c>
      <c r="B135" s="334">
        <v>680</v>
      </c>
      <c r="E135" s="321">
        <f>B134-D135</f>
        <v>15585</v>
      </c>
      <c r="F135" s="323" t="s">
        <v>2005</v>
      </c>
      <c r="G135" s="323">
        <v>2315</v>
      </c>
    </row>
    <row r="136" ht="28.5" customHeight="true" spans="1:7">
      <c r="A136" s="333" t="s">
        <v>1874</v>
      </c>
      <c r="B136" s="334">
        <v>600</v>
      </c>
      <c r="E136" s="321">
        <f>B135-D136</f>
        <v>680</v>
      </c>
      <c r="F136" s="323" t="s">
        <v>2006</v>
      </c>
      <c r="G136" s="323">
        <v>7777</v>
      </c>
    </row>
    <row r="137" ht="28.5" customHeight="true" spans="1:7">
      <c r="A137" s="333" t="s">
        <v>2007</v>
      </c>
      <c r="B137" s="334">
        <v>50000</v>
      </c>
      <c r="E137" s="321">
        <f>B136-D137</f>
        <v>600</v>
      </c>
      <c r="F137" s="323" t="s">
        <v>2008</v>
      </c>
      <c r="G137" s="323">
        <v>80000</v>
      </c>
    </row>
    <row r="138" ht="28.5" customHeight="true" spans="1:5">
      <c r="A138" s="333" t="s">
        <v>1877</v>
      </c>
      <c r="B138" s="334">
        <v>5000</v>
      </c>
      <c r="E138" s="321"/>
    </row>
    <row r="139" ht="34.05" customHeight="true" spans="1:7">
      <c r="A139" s="333" t="s">
        <v>2009</v>
      </c>
      <c r="B139" s="334">
        <v>15000</v>
      </c>
      <c r="E139" s="321">
        <f>B138-D139</f>
        <v>5000</v>
      </c>
      <c r="F139" s="323" t="s">
        <v>2010</v>
      </c>
      <c r="G139" s="323">
        <v>5630</v>
      </c>
    </row>
    <row r="140" ht="28.5" customHeight="true" spans="1:7">
      <c r="A140" s="336" t="s">
        <v>2011</v>
      </c>
      <c r="B140" s="337">
        <v>28298</v>
      </c>
      <c r="E140" s="321">
        <f>B139-D140</f>
        <v>15000</v>
      </c>
      <c r="F140" s="323" t="s">
        <v>2012</v>
      </c>
      <c r="G140" s="323">
        <v>52775.88</v>
      </c>
    </row>
    <row r="141" ht="28.5" customHeight="true" spans="1:7">
      <c r="A141" s="341" t="s">
        <v>2013</v>
      </c>
      <c r="B141" s="340">
        <v>100000</v>
      </c>
      <c r="C141" s="323" t="s">
        <v>207</v>
      </c>
      <c r="E141" s="321">
        <f>B140-D141</f>
        <v>28298</v>
      </c>
      <c r="F141" s="323" t="s">
        <v>2014</v>
      </c>
      <c r="G141" s="323">
        <v>3000</v>
      </c>
    </row>
    <row r="142" ht="28.5" customHeight="true" spans="1:7">
      <c r="A142" s="341" t="s">
        <v>2015</v>
      </c>
      <c r="B142" s="340">
        <v>82772.68</v>
      </c>
      <c r="C142" s="323" t="s">
        <v>207</v>
      </c>
      <c r="F142" s="323" t="s">
        <v>2016</v>
      </c>
      <c r="G142" s="323">
        <v>800</v>
      </c>
    </row>
    <row r="143" ht="28.5" customHeight="true" spans="1:7">
      <c r="A143" s="341" t="s">
        <v>1989</v>
      </c>
      <c r="B143" s="340">
        <v>230000</v>
      </c>
      <c r="C143" s="323" t="s">
        <v>207</v>
      </c>
      <c r="F143" s="323" t="s">
        <v>2017</v>
      </c>
      <c r="G143" s="323">
        <v>2000</v>
      </c>
    </row>
    <row r="144" ht="28.5" customHeight="true" spans="1:7">
      <c r="A144" s="341" t="s">
        <v>2018</v>
      </c>
      <c r="B144" s="340">
        <v>2000</v>
      </c>
      <c r="C144" s="323" t="s">
        <v>207</v>
      </c>
      <c r="F144" s="323" t="s">
        <v>2019</v>
      </c>
      <c r="G144" s="323">
        <v>47311</v>
      </c>
    </row>
    <row r="145" ht="28.5" customHeight="true" spans="1:7">
      <c r="A145" s="343" t="s">
        <v>2020</v>
      </c>
      <c r="B145" s="344">
        <v>54514.15</v>
      </c>
      <c r="C145" s="321"/>
      <c r="F145" s="323" t="s">
        <v>2021</v>
      </c>
      <c r="G145" s="323">
        <v>14000</v>
      </c>
    </row>
    <row r="146" ht="28.5" customHeight="true" spans="1:7">
      <c r="A146" s="333" t="s">
        <v>2022</v>
      </c>
      <c r="B146" s="334">
        <v>10000</v>
      </c>
      <c r="D146" s="321">
        <v>60818</v>
      </c>
      <c r="E146" s="321">
        <f t="shared" ref="E146:E152" si="2">B145-D146</f>
        <v>-6303.85</v>
      </c>
      <c r="F146" s="323" t="s">
        <v>2023</v>
      </c>
      <c r="G146" s="323">
        <v>16200</v>
      </c>
    </row>
    <row r="147" ht="36" customHeight="true" spans="1:7">
      <c r="A147" s="333" t="s">
        <v>2024</v>
      </c>
      <c r="B147" s="334">
        <v>1000</v>
      </c>
      <c r="E147" s="321">
        <f t="shared" si="2"/>
        <v>10000</v>
      </c>
      <c r="F147" s="323" t="s">
        <v>2025</v>
      </c>
      <c r="G147" s="323">
        <v>26820</v>
      </c>
    </row>
    <row r="148" ht="28.5" customHeight="true" spans="1:7">
      <c r="A148" s="333" t="s">
        <v>2026</v>
      </c>
      <c r="B148" s="334">
        <v>550</v>
      </c>
      <c r="E148" s="321">
        <f t="shared" si="2"/>
        <v>1000</v>
      </c>
      <c r="F148" s="323" t="s">
        <v>2027</v>
      </c>
      <c r="G148" s="323">
        <v>3000</v>
      </c>
    </row>
    <row r="149" ht="28.5" customHeight="true" spans="1:7">
      <c r="A149" s="333" t="s">
        <v>2028</v>
      </c>
      <c r="B149" s="334">
        <v>3820</v>
      </c>
      <c r="E149" s="321">
        <f t="shared" si="2"/>
        <v>550</v>
      </c>
      <c r="F149" s="323" t="s">
        <v>2029</v>
      </c>
      <c r="G149" s="323">
        <v>13500</v>
      </c>
    </row>
    <row r="150" ht="28.5" customHeight="true" spans="1:7">
      <c r="A150" s="333" t="s">
        <v>2030</v>
      </c>
      <c r="B150" s="334">
        <v>4696</v>
      </c>
      <c r="E150" s="321">
        <f t="shared" si="2"/>
        <v>3820</v>
      </c>
      <c r="F150" s="323" t="s">
        <v>2031</v>
      </c>
      <c r="G150" s="323">
        <v>100000</v>
      </c>
    </row>
    <row r="151" ht="28.5" customHeight="true" spans="1:7">
      <c r="A151" s="333" t="s">
        <v>2032</v>
      </c>
      <c r="B151" s="334">
        <v>1000</v>
      </c>
      <c r="E151" s="321">
        <f t="shared" si="2"/>
        <v>4696</v>
      </c>
      <c r="F151" s="323" t="s">
        <v>2033</v>
      </c>
      <c r="G151" s="323">
        <v>2100</v>
      </c>
    </row>
    <row r="152" ht="28.5" customHeight="true" spans="1:7">
      <c r="A152" s="333" t="s">
        <v>2034</v>
      </c>
      <c r="B152" s="334">
        <v>30000</v>
      </c>
      <c r="C152" s="323" t="s">
        <v>207</v>
      </c>
      <c r="E152" s="321">
        <f t="shared" si="2"/>
        <v>1000</v>
      </c>
      <c r="F152" s="323" t="s">
        <v>2035</v>
      </c>
      <c r="G152" s="323">
        <v>3000</v>
      </c>
    </row>
    <row r="153" ht="28.5" customHeight="true" spans="1:7">
      <c r="A153" s="333" t="s">
        <v>1879</v>
      </c>
      <c r="B153" s="334">
        <v>108</v>
      </c>
      <c r="F153" s="323" t="s">
        <v>2036</v>
      </c>
      <c r="G153" s="323">
        <v>4000</v>
      </c>
    </row>
    <row r="154" ht="34.05" customHeight="true" spans="1:7">
      <c r="A154" s="333" t="s">
        <v>1882</v>
      </c>
      <c r="B154" s="334">
        <v>2075.15</v>
      </c>
      <c r="E154" s="321">
        <f t="shared" ref="E154:E167" si="3">B153-D154</f>
        <v>108</v>
      </c>
      <c r="F154" s="323" t="s">
        <v>2037</v>
      </c>
      <c r="G154" s="323">
        <v>17028.37</v>
      </c>
    </row>
    <row r="155" ht="36" customHeight="true" spans="1:7">
      <c r="A155" s="333" t="s">
        <v>1885</v>
      </c>
      <c r="B155" s="334">
        <v>755</v>
      </c>
      <c r="E155" s="321">
        <f t="shared" si="3"/>
        <v>2075.15</v>
      </c>
      <c r="F155" s="323" t="s">
        <v>2038</v>
      </c>
      <c r="G155" s="323">
        <v>185</v>
      </c>
    </row>
    <row r="156" ht="28.5" customHeight="true" spans="1:7">
      <c r="A156" s="333" t="s">
        <v>1888</v>
      </c>
      <c r="B156" s="334">
        <v>510</v>
      </c>
      <c r="E156" s="321">
        <f t="shared" si="3"/>
        <v>755</v>
      </c>
      <c r="F156" s="323" t="s">
        <v>729</v>
      </c>
      <c r="G156" s="323">
        <v>5000</v>
      </c>
    </row>
    <row r="157" ht="28.5" customHeight="true" spans="1:7">
      <c r="A157" s="338" t="s">
        <v>2039</v>
      </c>
      <c r="B157" s="331">
        <v>73883</v>
      </c>
      <c r="C157" s="321"/>
      <c r="E157" s="321">
        <f t="shared" si="3"/>
        <v>510</v>
      </c>
      <c r="F157" s="323" t="s">
        <v>729</v>
      </c>
      <c r="G157" s="323">
        <v>68018</v>
      </c>
    </row>
    <row r="158" ht="34.05" customHeight="true" spans="1:5">
      <c r="A158" s="333" t="s">
        <v>2040</v>
      </c>
      <c r="B158" s="334">
        <v>21070</v>
      </c>
      <c r="E158" s="321">
        <f>B160-D158</f>
        <v>15621</v>
      </c>
    </row>
    <row r="159" ht="34.05" customHeight="true" spans="1:7">
      <c r="A159" s="333" t="s">
        <v>1900</v>
      </c>
      <c r="B159" s="334">
        <v>10000</v>
      </c>
      <c r="D159" s="323">
        <v>121236</v>
      </c>
      <c r="E159" s="321">
        <f>B157-D159</f>
        <v>-47353</v>
      </c>
      <c r="F159" s="323" t="s">
        <v>729</v>
      </c>
      <c r="G159" s="323">
        <v>29758</v>
      </c>
    </row>
    <row r="160" ht="28.5" customHeight="true" spans="1:5">
      <c r="A160" s="333" t="s">
        <v>1963</v>
      </c>
      <c r="B160" s="334">
        <v>15621</v>
      </c>
      <c r="E160" s="321">
        <f>B159-D160</f>
        <v>10000</v>
      </c>
    </row>
    <row r="161" ht="28.5" customHeight="true" spans="1:5">
      <c r="A161" s="333" t="s">
        <v>2041</v>
      </c>
      <c r="B161" s="334">
        <v>750</v>
      </c>
      <c r="E161" s="321">
        <f>B158-D161</f>
        <v>21070</v>
      </c>
    </row>
    <row r="162" ht="28.5" customHeight="true" spans="1:5">
      <c r="A162" s="333" t="s">
        <v>1894</v>
      </c>
      <c r="B162" s="334">
        <v>242</v>
      </c>
      <c r="E162" s="321">
        <f t="shared" si="3"/>
        <v>750</v>
      </c>
    </row>
    <row r="163" ht="28.5" customHeight="true" spans="1:5">
      <c r="A163" s="333" t="s">
        <v>1903</v>
      </c>
      <c r="B163" s="334">
        <v>8700</v>
      </c>
      <c r="E163" s="321">
        <f t="shared" si="3"/>
        <v>242</v>
      </c>
    </row>
    <row r="164" ht="28.5" customHeight="true" spans="1:5">
      <c r="A164" s="333" t="s">
        <v>1905</v>
      </c>
      <c r="B164" s="334">
        <v>8800</v>
      </c>
      <c r="E164" s="321">
        <f t="shared" si="3"/>
        <v>8700</v>
      </c>
    </row>
    <row r="165" ht="28.5" customHeight="true" spans="1:5">
      <c r="A165" s="333" t="s">
        <v>1909</v>
      </c>
      <c r="B165" s="334">
        <v>4700</v>
      </c>
      <c r="E165" s="321">
        <f t="shared" si="3"/>
        <v>8800</v>
      </c>
    </row>
    <row r="166" ht="28.5" customHeight="true" spans="1:5">
      <c r="A166" s="333" t="s">
        <v>1912</v>
      </c>
      <c r="B166" s="334">
        <v>2000</v>
      </c>
      <c r="E166" s="321">
        <f t="shared" si="3"/>
        <v>4700</v>
      </c>
    </row>
    <row r="167" ht="28.5" customHeight="true" spans="1:5">
      <c r="A167" s="341" t="s">
        <v>2042</v>
      </c>
      <c r="B167" s="340">
        <v>2000</v>
      </c>
      <c r="C167" s="323" t="s">
        <v>207</v>
      </c>
      <c r="E167" s="321">
        <f t="shared" si="3"/>
        <v>2000</v>
      </c>
    </row>
    <row r="168" ht="28.5" customHeight="true" spans="1:3">
      <c r="A168" s="338" t="s">
        <v>2043</v>
      </c>
      <c r="B168" s="331">
        <v>678585.15</v>
      </c>
      <c r="C168" s="321"/>
    </row>
    <row r="169" ht="28.5" customHeight="true" spans="1:5">
      <c r="A169" s="333" t="s">
        <v>2044</v>
      </c>
      <c r="B169" s="334">
        <v>80000</v>
      </c>
      <c r="C169" s="323" t="s">
        <v>207</v>
      </c>
      <c r="D169" s="321">
        <v>852583</v>
      </c>
      <c r="E169" s="321">
        <f>B168-D169</f>
        <v>-173997.85</v>
      </c>
    </row>
    <row r="170" ht="36" customHeight="true" spans="1:5">
      <c r="A170" s="336" t="s">
        <v>2045</v>
      </c>
      <c r="B170" s="337">
        <v>25000</v>
      </c>
      <c r="E170" s="321"/>
    </row>
    <row r="171" s="322" customFormat="true" ht="36" customHeight="true" spans="1:5">
      <c r="A171" s="333" t="s">
        <v>1914</v>
      </c>
      <c r="B171" s="334">
        <v>40000</v>
      </c>
      <c r="E171" s="345">
        <f>B170-D171</f>
        <v>25000</v>
      </c>
    </row>
    <row r="172" ht="36" customHeight="true" spans="1:5">
      <c r="A172" s="336" t="s">
        <v>2046</v>
      </c>
      <c r="B172" s="337">
        <v>3000</v>
      </c>
      <c r="C172" s="323" t="s">
        <v>207</v>
      </c>
      <c r="E172" s="321">
        <f>B171-D172</f>
        <v>40000</v>
      </c>
    </row>
    <row r="173" ht="41.1" customHeight="true" spans="1:3">
      <c r="A173" s="333" t="s">
        <v>2047</v>
      </c>
      <c r="B173" s="334">
        <v>75000</v>
      </c>
      <c r="C173" s="323" t="s">
        <v>207</v>
      </c>
    </row>
    <row r="174" ht="41.1" customHeight="true" spans="1:2">
      <c r="A174" s="333" t="s">
        <v>2048</v>
      </c>
      <c r="B174" s="334">
        <v>14008</v>
      </c>
    </row>
    <row r="175" ht="36" customHeight="true" spans="1:5">
      <c r="A175" s="333" t="s">
        <v>1915</v>
      </c>
      <c r="B175" s="334">
        <v>7500</v>
      </c>
      <c r="E175" s="321">
        <f t="shared" ref="E175:E182" si="4">B174-D175</f>
        <v>14008</v>
      </c>
    </row>
    <row r="176" ht="36" customHeight="true" spans="1:5">
      <c r="A176" s="333" t="s">
        <v>1917</v>
      </c>
      <c r="B176" s="334">
        <v>31168.92</v>
      </c>
      <c r="E176" s="321">
        <f t="shared" si="4"/>
        <v>7500</v>
      </c>
    </row>
    <row r="177" ht="36" customHeight="true" spans="1:5">
      <c r="A177" s="333" t="s">
        <v>2049</v>
      </c>
      <c r="B177" s="334">
        <v>16997</v>
      </c>
      <c r="E177" s="321">
        <f t="shared" si="4"/>
        <v>31168.92</v>
      </c>
    </row>
    <row r="178" ht="36" customHeight="true" spans="1:5">
      <c r="A178" s="333" t="s">
        <v>1919</v>
      </c>
      <c r="B178" s="334">
        <v>7690</v>
      </c>
      <c r="E178" s="321">
        <f t="shared" si="4"/>
        <v>16997</v>
      </c>
    </row>
    <row r="179" ht="36" customHeight="true" spans="1:5">
      <c r="A179" s="333" t="s">
        <v>2050</v>
      </c>
      <c r="B179" s="334">
        <v>15846</v>
      </c>
      <c r="E179" s="321">
        <f t="shared" si="4"/>
        <v>7690</v>
      </c>
    </row>
    <row r="180" ht="36" customHeight="true" spans="1:5">
      <c r="A180" s="333" t="s">
        <v>1922</v>
      </c>
      <c r="B180" s="334">
        <v>3149.5</v>
      </c>
      <c r="E180" s="321">
        <f t="shared" si="4"/>
        <v>15846</v>
      </c>
    </row>
    <row r="181" ht="36" customHeight="true" spans="1:5">
      <c r="A181" s="333" t="s">
        <v>1925</v>
      </c>
      <c r="B181" s="334">
        <v>310</v>
      </c>
      <c r="E181" s="321">
        <f t="shared" si="4"/>
        <v>3149.5</v>
      </c>
    </row>
    <row r="182" ht="28.5" customHeight="true" spans="1:5">
      <c r="A182" s="333" t="s">
        <v>2051</v>
      </c>
      <c r="B182" s="334">
        <v>200000</v>
      </c>
      <c r="E182" s="321">
        <f t="shared" si="4"/>
        <v>310</v>
      </c>
    </row>
    <row r="183" ht="28.5" customHeight="true" spans="1:5">
      <c r="A183" s="333" t="s">
        <v>1929</v>
      </c>
      <c r="B183" s="334">
        <v>45329.73</v>
      </c>
      <c r="E183" s="321"/>
    </row>
    <row r="184" ht="28.5" customHeight="true" spans="1:5">
      <c r="A184" s="333" t="s">
        <v>2052</v>
      </c>
      <c r="B184" s="334">
        <v>13121</v>
      </c>
      <c r="E184" s="321">
        <f>B183-D184</f>
        <v>45329.73</v>
      </c>
    </row>
    <row r="185" ht="28.5" customHeight="true" spans="1:5">
      <c r="A185" s="333" t="s">
        <v>1932</v>
      </c>
      <c r="B185" s="334">
        <v>465</v>
      </c>
      <c r="E185" s="321">
        <f>B184-D185</f>
        <v>13121</v>
      </c>
    </row>
    <row r="186" ht="28.5" customHeight="true" spans="1:5">
      <c r="A186" s="341" t="s">
        <v>2053</v>
      </c>
      <c r="B186" s="340">
        <v>150000</v>
      </c>
      <c r="C186" s="323" t="s">
        <v>207</v>
      </c>
      <c r="E186" s="321">
        <f>B185-D186</f>
        <v>465</v>
      </c>
    </row>
    <row r="187" ht="28.5" customHeight="true" spans="1:3">
      <c r="A187" s="338" t="s">
        <v>2054</v>
      </c>
      <c r="B187" s="331">
        <v>480672</v>
      </c>
      <c r="C187" s="321"/>
    </row>
    <row r="188" ht="28.5" customHeight="true" spans="1:5">
      <c r="A188" s="333" t="s">
        <v>2055</v>
      </c>
      <c r="B188" s="334">
        <v>5040</v>
      </c>
      <c r="D188" s="321">
        <v>486873</v>
      </c>
      <c r="E188" s="321">
        <f t="shared" ref="E188:E211" si="5">B187-D188</f>
        <v>-6201</v>
      </c>
    </row>
    <row r="189" ht="28.5" customHeight="true" spans="1:5">
      <c r="A189" s="333" t="s">
        <v>2056</v>
      </c>
      <c r="B189" s="334">
        <v>3146</v>
      </c>
      <c r="E189" s="321">
        <f t="shared" si="5"/>
        <v>5040</v>
      </c>
    </row>
    <row r="190" ht="28.5" customHeight="true" spans="1:5">
      <c r="A190" s="333" t="s">
        <v>2057</v>
      </c>
      <c r="B190" s="334">
        <v>240</v>
      </c>
      <c r="E190" s="321">
        <f t="shared" si="5"/>
        <v>3146</v>
      </c>
    </row>
    <row r="191" ht="28.5" customHeight="true" spans="1:5">
      <c r="A191" s="333" t="s">
        <v>2058</v>
      </c>
      <c r="B191" s="334">
        <v>34100</v>
      </c>
      <c r="E191" s="321">
        <f t="shared" si="5"/>
        <v>240</v>
      </c>
    </row>
    <row r="192" ht="28.5" customHeight="true" spans="1:5">
      <c r="A192" s="333" t="s">
        <v>2059</v>
      </c>
      <c r="B192" s="334">
        <v>10000</v>
      </c>
      <c r="E192" s="321">
        <f t="shared" si="5"/>
        <v>34100</v>
      </c>
    </row>
    <row r="193" ht="28.5" customHeight="true" spans="1:5">
      <c r="A193" s="333" t="s">
        <v>2060</v>
      </c>
      <c r="B193" s="334">
        <v>30575</v>
      </c>
      <c r="E193" s="321">
        <f t="shared" si="5"/>
        <v>10000</v>
      </c>
    </row>
    <row r="194" ht="28.5" customHeight="true" spans="1:5">
      <c r="A194" s="333" t="s">
        <v>2061</v>
      </c>
      <c r="B194" s="334">
        <v>47800</v>
      </c>
      <c r="E194" s="321">
        <f t="shared" si="5"/>
        <v>30575</v>
      </c>
    </row>
    <row r="195" ht="28.5" customHeight="true" spans="1:5">
      <c r="A195" s="336" t="s">
        <v>2062</v>
      </c>
      <c r="B195" s="337">
        <v>97250</v>
      </c>
      <c r="E195" s="321">
        <f t="shared" si="5"/>
        <v>47800</v>
      </c>
    </row>
    <row r="196" ht="36" customHeight="true" spans="1:5">
      <c r="A196" s="333" t="s">
        <v>2063</v>
      </c>
      <c r="B196" s="334">
        <v>34900</v>
      </c>
      <c r="E196" s="321">
        <f t="shared" si="5"/>
        <v>97250</v>
      </c>
    </row>
    <row r="197" ht="28.5" customHeight="true" spans="1:5">
      <c r="A197" s="333" t="s">
        <v>2064</v>
      </c>
      <c r="B197" s="334">
        <v>10300</v>
      </c>
      <c r="E197" s="321">
        <f t="shared" si="5"/>
        <v>34900</v>
      </c>
    </row>
    <row r="198" ht="28.5" customHeight="true" spans="1:5">
      <c r="A198" s="333" t="s">
        <v>2065</v>
      </c>
      <c r="B198" s="334">
        <v>15550</v>
      </c>
      <c r="E198" s="321">
        <f t="shared" si="5"/>
        <v>10300</v>
      </c>
    </row>
    <row r="199" ht="28.5" customHeight="true" spans="1:5">
      <c r="A199" s="333" t="s">
        <v>2066</v>
      </c>
      <c r="B199" s="334">
        <v>6499</v>
      </c>
      <c r="E199" s="321">
        <f t="shared" si="5"/>
        <v>15550</v>
      </c>
    </row>
    <row r="200" ht="28.5" customHeight="true" spans="1:5">
      <c r="A200" s="333" t="s">
        <v>2067</v>
      </c>
      <c r="B200" s="334">
        <v>10300</v>
      </c>
      <c r="E200" s="321">
        <f t="shared" si="5"/>
        <v>6499</v>
      </c>
    </row>
    <row r="201" ht="28.5" customHeight="true" spans="1:5">
      <c r="A201" s="333" t="s">
        <v>2068</v>
      </c>
      <c r="B201" s="334">
        <v>1500</v>
      </c>
      <c r="E201" s="321">
        <f t="shared" si="5"/>
        <v>10300</v>
      </c>
    </row>
    <row r="202" ht="28.5" customHeight="true" spans="1:5">
      <c r="A202" s="333" t="s">
        <v>2069</v>
      </c>
      <c r="B202" s="334">
        <v>4415</v>
      </c>
      <c r="E202" s="321">
        <f t="shared" si="5"/>
        <v>1500</v>
      </c>
    </row>
    <row r="203" ht="28.5" customHeight="true" spans="1:5">
      <c r="A203" s="333" t="s">
        <v>2070</v>
      </c>
      <c r="B203" s="334">
        <v>5849</v>
      </c>
      <c r="E203" s="321">
        <f t="shared" si="5"/>
        <v>4415</v>
      </c>
    </row>
    <row r="204" ht="28.5" customHeight="true" spans="1:5">
      <c r="A204" s="333" t="s">
        <v>2071</v>
      </c>
      <c r="B204" s="334">
        <v>6605</v>
      </c>
      <c r="E204" s="321">
        <f t="shared" si="5"/>
        <v>5849</v>
      </c>
    </row>
    <row r="205" ht="28.5" customHeight="true" spans="1:5">
      <c r="A205" s="333" t="s">
        <v>2072</v>
      </c>
      <c r="B205" s="334">
        <v>15000</v>
      </c>
      <c r="E205" s="321">
        <f t="shared" si="5"/>
        <v>6605</v>
      </c>
    </row>
    <row r="206" ht="28.5" customHeight="true" spans="1:5">
      <c r="A206" s="333" t="s">
        <v>2073</v>
      </c>
      <c r="B206" s="334">
        <v>958</v>
      </c>
      <c r="E206" s="321">
        <f t="shared" si="5"/>
        <v>15000</v>
      </c>
    </row>
    <row r="207" ht="28.5" customHeight="true" spans="1:5">
      <c r="A207" s="333" t="s">
        <v>1948</v>
      </c>
      <c r="B207" s="334">
        <v>1050</v>
      </c>
      <c r="E207" s="321">
        <f t="shared" si="5"/>
        <v>958</v>
      </c>
    </row>
    <row r="208" ht="28.5" customHeight="true" spans="1:5">
      <c r="A208" s="333" t="s">
        <v>1951</v>
      </c>
      <c r="B208" s="334">
        <v>10414</v>
      </c>
      <c r="E208" s="321">
        <f t="shared" si="5"/>
        <v>1050</v>
      </c>
    </row>
    <row r="209" ht="28.5" customHeight="true" spans="1:5">
      <c r="A209" s="333" t="s">
        <v>1954</v>
      </c>
      <c r="B209" s="334">
        <v>10000</v>
      </c>
      <c r="E209" s="321">
        <f t="shared" si="5"/>
        <v>10414</v>
      </c>
    </row>
    <row r="210" ht="28.5" customHeight="true" spans="1:5">
      <c r="A210" s="333" t="s">
        <v>1957</v>
      </c>
      <c r="B210" s="334">
        <v>30000</v>
      </c>
      <c r="E210" s="321">
        <f t="shared" si="5"/>
        <v>10000</v>
      </c>
    </row>
    <row r="211" ht="36" customHeight="true" spans="1:5">
      <c r="A211" s="333" t="s">
        <v>2074</v>
      </c>
      <c r="B211" s="334">
        <v>20000</v>
      </c>
      <c r="C211" s="323" t="s">
        <v>207</v>
      </c>
      <c r="E211" s="321">
        <f t="shared" si="5"/>
        <v>30000</v>
      </c>
    </row>
    <row r="212" ht="28.5" customHeight="true" spans="1:3">
      <c r="A212" s="341" t="s">
        <v>2075</v>
      </c>
      <c r="B212" s="340">
        <v>30000</v>
      </c>
      <c r="C212" s="323" t="s">
        <v>207</v>
      </c>
    </row>
    <row r="213" ht="28.5" customHeight="true" spans="1:2">
      <c r="A213" s="333" t="s">
        <v>2076</v>
      </c>
      <c r="B213" s="334">
        <v>19310</v>
      </c>
    </row>
    <row r="214" ht="36" customHeight="true" spans="1:5">
      <c r="A214" s="333" t="s">
        <v>2077</v>
      </c>
      <c r="B214" s="334">
        <v>7871</v>
      </c>
      <c r="E214" s="321">
        <f>B213-D214</f>
        <v>19310</v>
      </c>
    </row>
    <row r="215" ht="28.5" customHeight="true" spans="1:5">
      <c r="A215" s="341" t="s">
        <v>2078</v>
      </c>
      <c r="B215" s="340">
        <v>2000</v>
      </c>
      <c r="C215" s="323" t="s">
        <v>207</v>
      </c>
      <c r="E215" s="321">
        <f>B214-D215</f>
        <v>7871</v>
      </c>
    </row>
    <row r="216" ht="36" customHeight="true" spans="1:3">
      <c r="A216" s="336" t="s">
        <v>2079</v>
      </c>
      <c r="B216" s="337">
        <v>10000</v>
      </c>
      <c r="C216" s="323" t="s">
        <v>207</v>
      </c>
    </row>
    <row r="217" ht="41.1" customHeight="true" spans="1:3">
      <c r="A217" s="338" t="s">
        <v>2080</v>
      </c>
      <c r="B217" s="331">
        <v>51807.64</v>
      </c>
      <c r="C217" s="321"/>
    </row>
    <row r="218" ht="28.5" customHeight="true" spans="1:5">
      <c r="A218" s="333" t="s">
        <v>1991</v>
      </c>
      <c r="B218" s="334">
        <v>3787</v>
      </c>
      <c r="D218" s="321">
        <v>10300</v>
      </c>
      <c r="E218" s="321">
        <f>B217-D218</f>
        <v>41507.64</v>
      </c>
    </row>
    <row r="219" ht="28.5" customHeight="true" spans="1:5">
      <c r="A219" s="333" t="s">
        <v>2081</v>
      </c>
      <c r="B219" s="334">
        <v>48020.64</v>
      </c>
      <c r="E219" s="321">
        <f>B218-D219</f>
        <v>3787</v>
      </c>
    </row>
    <row r="220" ht="28.5" customHeight="true" spans="1:5">
      <c r="A220" s="338" t="s">
        <v>2082</v>
      </c>
      <c r="B220" s="331">
        <f>1310792.5-82800</f>
        <v>1227992.5</v>
      </c>
      <c r="C220" s="321"/>
      <c r="E220" s="321">
        <f>B219-D220</f>
        <v>48020.64</v>
      </c>
    </row>
    <row r="221" ht="28.5" customHeight="true" spans="1:5">
      <c r="A221" s="333" t="s">
        <v>2083</v>
      </c>
      <c r="B221" s="334">
        <v>850</v>
      </c>
      <c r="C221" s="323" t="s">
        <v>1374</v>
      </c>
      <c r="D221" s="321"/>
      <c r="E221" s="321">
        <f>B224-D221</f>
        <v>6000</v>
      </c>
    </row>
    <row r="222" ht="28.5" customHeight="true" spans="1:5">
      <c r="A222" s="333" t="s">
        <v>2084</v>
      </c>
      <c r="B222" s="334">
        <v>448776.36</v>
      </c>
      <c r="D222" s="321">
        <v>1329875</v>
      </c>
      <c r="E222" s="321">
        <f>B220-D222</f>
        <v>-101882.5</v>
      </c>
    </row>
    <row r="223" ht="28.5" customHeight="true" spans="1:2">
      <c r="A223" s="336" t="s">
        <v>2085</v>
      </c>
      <c r="B223" s="337">
        <v>3358</v>
      </c>
    </row>
    <row r="224" ht="28.5" customHeight="true" spans="1:5">
      <c r="A224" s="333" t="s">
        <v>2086</v>
      </c>
      <c r="B224" s="334">
        <v>6000</v>
      </c>
      <c r="E224" s="321">
        <f>B223-D224</f>
        <v>3358</v>
      </c>
    </row>
    <row r="225" ht="28.5" customHeight="true" spans="1:3">
      <c r="A225" s="341" t="s">
        <v>2087</v>
      </c>
      <c r="B225" s="340">
        <v>232582.7</v>
      </c>
      <c r="C225" s="323" t="s">
        <v>207</v>
      </c>
    </row>
    <row r="226" ht="28.5" customHeight="true" spans="1:3">
      <c r="A226" s="341" t="s">
        <v>2088</v>
      </c>
      <c r="B226" s="340">
        <v>2000</v>
      </c>
      <c r="C226" s="323" t="s">
        <v>207</v>
      </c>
    </row>
    <row r="227" ht="28.5" customHeight="true" spans="1:2">
      <c r="A227" s="333" t="s">
        <v>1960</v>
      </c>
      <c r="B227" s="334">
        <v>243035.73</v>
      </c>
    </row>
    <row r="228" ht="28.5" customHeight="true" spans="1:5">
      <c r="A228" s="333" t="s">
        <v>2089</v>
      </c>
      <c r="B228" s="334">
        <v>1011</v>
      </c>
      <c r="C228"/>
      <c r="E228" s="321">
        <f>B227-D228</f>
        <v>243035.73</v>
      </c>
    </row>
    <row r="229" ht="28.5" customHeight="true" spans="1:5">
      <c r="A229" s="333" t="s">
        <v>2090</v>
      </c>
      <c r="B229" s="334">
        <v>58000</v>
      </c>
      <c r="C229"/>
      <c r="D229"/>
      <c r="E229" s="321">
        <f>B228-D229</f>
        <v>1011</v>
      </c>
    </row>
    <row r="230" ht="28.5" customHeight="true" spans="1:5">
      <c r="A230" s="341" t="s">
        <v>2087</v>
      </c>
      <c r="B230" s="340">
        <v>60000</v>
      </c>
      <c r="C230" s="323" t="s">
        <v>207</v>
      </c>
      <c r="D230"/>
      <c r="E230" s="321">
        <f>B229-D230</f>
        <v>58000</v>
      </c>
    </row>
    <row r="231" customFormat="true" ht="28.5" customHeight="true" spans="1:10">
      <c r="A231" s="333" t="s">
        <v>2091</v>
      </c>
      <c r="B231" s="334">
        <v>1500</v>
      </c>
      <c r="C231" s="323"/>
      <c r="D231" s="323"/>
      <c r="E231" s="323"/>
      <c r="F231" s="323"/>
      <c r="G231" s="323"/>
      <c r="I231" s="323"/>
      <c r="J231" s="323"/>
    </row>
    <row r="232" customFormat="true" ht="28.5" customHeight="true" spans="1:10">
      <c r="A232" s="333" t="s">
        <v>2092</v>
      </c>
      <c r="B232" s="334">
        <v>3000</v>
      </c>
      <c r="C232" s="323"/>
      <c r="D232" s="323"/>
      <c r="E232" s="321">
        <f t="shared" ref="E232:E238" si="6">B231-D232</f>
        <v>1500</v>
      </c>
      <c r="F232" s="323"/>
      <c r="G232" s="323"/>
      <c r="I232" s="323"/>
      <c r="J232" s="323"/>
    </row>
    <row r="233" ht="28.5" customHeight="true" spans="1:5">
      <c r="A233" s="333" t="s">
        <v>2093</v>
      </c>
      <c r="B233" s="334">
        <v>8322</v>
      </c>
      <c r="E233" s="321">
        <f t="shared" si="6"/>
        <v>3000</v>
      </c>
    </row>
    <row r="234" ht="28.5" customHeight="true" spans="1:5">
      <c r="A234" s="333" t="s">
        <v>2094</v>
      </c>
      <c r="B234" s="334">
        <v>2500</v>
      </c>
      <c r="E234" s="321">
        <f t="shared" si="6"/>
        <v>8322</v>
      </c>
    </row>
    <row r="235" ht="28.5" customHeight="true" spans="1:5">
      <c r="A235" s="333" t="s">
        <v>2095</v>
      </c>
      <c r="B235" s="334">
        <v>25.8</v>
      </c>
      <c r="E235" s="321">
        <f t="shared" si="6"/>
        <v>2500</v>
      </c>
    </row>
    <row r="236" ht="28.5" customHeight="true" spans="1:5">
      <c r="A236" s="333" t="s">
        <v>1966</v>
      </c>
      <c r="B236" s="334">
        <v>440</v>
      </c>
      <c r="E236" s="321">
        <f t="shared" si="6"/>
        <v>25.8</v>
      </c>
    </row>
    <row r="237" ht="28.5" customHeight="true" spans="1:5">
      <c r="A237" s="333" t="s">
        <v>2096</v>
      </c>
      <c r="B237" s="334">
        <v>19463.04</v>
      </c>
      <c r="E237" s="321">
        <f t="shared" si="6"/>
        <v>440</v>
      </c>
    </row>
    <row r="238" ht="28.5" customHeight="true" spans="1:5">
      <c r="A238" s="333" t="s">
        <v>1969</v>
      </c>
      <c r="B238" s="334">
        <v>64687.87</v>
      </c>
      <c r="C238" s="323" t="s">
        <v>207</v>
      </c>
      <c r="E238" s="321">
        <f t="shared" si="6"/>
        <v>19463.04</v>
      </c>
    </row>
    <row r="239" ht="28.5" customHeight="true" spans="1:2">
      <c r="A239" s="333" t="s">
        <v>2097</v>
      </c>
      <c r="B239" s="334">
        <v>64388</v>
      </c>
    </row>
    <row r="240" ht="28.5" customHeight="true" spans="1:5">
      <c r="A240" s="333" t="s">
        <v>2098</v>
      </c>
      <c r="B240" s="334">
        <v>1102</v>
      </c>
      <c r="E240" s="321">
        <f>B239-D240</f>
        <v>64388</v>
      </c>
    </row>
    <row r="241" ht="28.5" customHeight="true" spans="1:5">
      <c r="A241" s="339" t="s">
        <v>1974</v>
      </c>
      <c r="B241" s="340">
        <v>350</v>
      </c>
      <c r="C241" s="323" t="s">
        <v>207</v>
      </c>
      <c r="E241" s="321">
        <f>B240-D241</f>
        <v>1102</v>
      </c>
    </row>
    <row r="242" ht="28.5" customHeight="true" spans="1:3">
      <c r="A242" s="333" t="s">
        <v>2099</v>
      </c>
      <c r="B242" s="334">
        <v>6600</v>
      </c>
      <c r="C242" s="323" t="s">
        <v>207</v>
      </c>
    </row>
    <row r="243" ht="28.5" customHeight="true" spans="1:3">
      <c r="A243" s="338" t="s">
        <v>2100</v>
      </c>
      <c r="B243" s="331">
        <v>504750.51</v>
      </c>
      <c r="C243" s="321"/>
    </row>
    <row r="244" ht="28.5" customHeight="true" spans="1:5">
      <c r="A244" s="333" t="s">
        <v>2101</v>
      </c>
      <c r="B244" s="334">
        <v>280000</v>
      </c>
      <c r="D244" s="321">
        <v>737596</v>
      </c>
      <c r="E244" s="321">
        <f t="shared" ref="E244:E250" si="7">B243-D244</f>
        <v>-232845.49</v>
      </c>
    </row>
    <row r="245" ht="28.5" customHeight="true" spans="1:5">
      <c r="A245" s="333" t="s">
        <v>1982</v>
      </c>
      <c r="B245" s="334">
        <v>5000</v>
      </c>
      <c r="E245" s="321">
        <f t="shared" si="7"/>
        <v>280000</v>
      </c>
    </row>
    <row r="246" ht="28.5" customHeight="true" spans="1:5">
      <c r="A246" s="333" t="s">
        <v>1984</v>
      </c>
      <c r="B246" s="334">
        <v>65000</v>
      </c>
      <c r="E246" s="321">
        <f t="shared" si="7"/>
        <v>5000</v>
      </c>
    </row>
    <row r="247" ht="28.5" customHeight="true" spans="1:5">
      <c r="A247" s="333" t="s">
        <v>1986</v>
      </c>
      <c r="B247" s="334">
        <v>2300</v>
      </c>
      <c r="E247" s="321">
        <f t="shared" si="7"/>
        <v>65000</v>
      </c>
    </row>
    <row r="248" ht="28.5" customHeight="true" spans="1:5">
      <c r="A248" s="333" t="s">
        <v>1995</v>
      </c>
      <c r="B248" s="334">
        <v>5127</v>
      </c>
      <c r="E248" s="321">
        <f t="shared" si="7"/>
        <v>2300</v>
      </c>
    </row>
    <row r="249" ht="28.5" customHeight="true" spans="1:5">
      <c r="A249" s="333" t="s">
        <v>2102</v>
      </c>
      <c r="B249" s="334">
        <v>8500</v>
      </c>
      <c r="E249" s="321">
        <f t="shared" si="7"/>
        <v>5127</v>
      </c>
    </row>
    <row r="250" ht="28.5" customHeight="true" spans="1:5">
      <c r="A250" s="341" t="s">
        <v>2103</v>
      </c>
      <c r="B250" s="340">
        <v>70000</v>
      </c>
      <c r="C250" s="323" t="s">
        <v>207</v>
      </c>
      <c r="E250" s="321">
        <f t="shared" si="7"/>
        <v>8500</v>
      </c>
    </row>
    <row r="251" ht="28.5" customHeight="true" spans="1:3">
      <c r="A251" s="341" t="s">
        <v>2104</v>
      </c>
      <c r="B251" s="340">
        <v>64508.51</v>
      </c>
      <c r="C251" s="323" t="s">
        <v>207</v>
      </c>
    </row>
    <row r="252" ht="28.5" customHeight="true" spans="1:3">
      <c r="A252" s="341" t="s">
        <v>2105</v>
      </c>
      <c r="B252" s="340">
        <v>2000</v>
      </c>
      <c r="C252" s="323" t="s">
        <v>207</v>
      </c>
    </row>
    <row r="253" ht="28.5" customHeight="true" spans="1:2">
      <c r="A253" s="333" t="s">
        <v>2005</v>
      </c>
      <c r="B253" s="334">
        <v>2315</v>
      </c>
    </row>
    <row r="254" ht="28.5" customHeight="true" spans="1:5">
      <c r="A254" s="338" t="s">
        <v>2106</v>
      </c>
      <c r="B254" s="331">
        <v>622345.93</v>
      </c>
      <c r="C254" s="321"/>
      <c r="E254" s="321">
        <f t="shared" ref="E254:E259" si="8">B253-D254</f>
        <v>2315</v>
      </c>
    </row>
    <row r="255" ht="28.5" customHeight="true" spans="1:5">
      <c r="A255" s="333" t="s">
        <v>2107</v>
      </c>
      <c r="B255" s="334">
        <f>209253.13-60000</f>
        <v>149253.13</v>
      </c>
      <c r="D255" s="321">
        <v>392737</v>
      </c>
      <c r="E255" s="321">
        <f t="shared" si="8"/>
        <v>229608.93</v>
      </c>
    </row>
    <row r="256" ht="36" customHeight="true" spans="1:5">
      <c r="A256" s="336" t="s">
        <v>2108</v>
      </c>
      <c r="B256" s="337">
        <v>28881</v>
      </c>
      <c r="E256" s="321">
        <f t="shared" si="8"/>
        <v>149253.13</v>
      </c>
    </row>
    <row r="257" ht="39" customHeight="true" spans="1:6">
      <c r="A257" s="333" t="s">
        <v>2109</v>
      </c>
      <c r="B257" s="334">
        <v>21886.4</v>
      </c>
      <c r="E257" s="321">
        <f t="shared" si="8"/>
        <v>28881</v>
      </c>
      <c r="F257" s="323">
        <f>239349.39-90000</f>
        <v>149349.39</v>
      </c>
    </row>
    <row r="258" ht="28.5" customHeight="true" spans="1:5">
      <c r="A258" s="333" t="s">
        <v>2017</v>
      </c>
      <c r="B258" s="334">
        <v>2000</v>
      </c>
      <c r="E258" s="321">
        <f t="shared" si="8"/>
        <v>21886.4</v>
      </c>
    </row>
    <row r="259" ht="36" customHeight="true" spans="1:5">
      <c r="A259" s="341" t="s">
        <v>2110</v>
      </c>
      <c r="B259" s="340">
        <v>150000</v>
      </c>
      <c r="C259" s="323" t="s">
        <v>207</v>
      </c>
      <c r="E259" s="321">
        <f t="shared" si="8"/>
        <v>2000</v>
      </c>
    </row>
    <row r="260" ht="36" customHeight="true" spans="1:3">
      <c r="A260" s="341" t="s">
        <v>1989</v>
      </c>
      <c r="B260" s="340">
        <v>96497</v>
      </c>
      <c r="C260" s="323" t="s">
        <v>207</v>
      </c>
    </row>
    <row r="261" ht="28.5" customHeight="true" spans="1:2">
      <c r="A261" s="333" t="s">
        <v>2111</v>
      </c>
      <c r="B261" s="334">
        <v>3828.4</v>
      </c>
    </row>
    <row r="262" ht="28.5" customHeight="true" spans="1:5">
      <c r="A262" s="341" t="s">
        <v>2112</v>
      </c>
      <c r="B262" s="340">
        <v>80000</v>
      </c>
      <c r="C262" s="323" t="s">
        <v>207</v>
      </c>
      <c r="E262" s="321">
        <f>B261-D262</f>
        <v>3828.4</v>
      </c>
    </row>
    <row r="263" ht="28.5" customHeight="true" spans="1:3">
      <c r="A263" s="341" t="s">
        <v>2113</v>
      </c>
      <c r="B263" s="340">
        <v>30000</v>
      </c>
      <c r="C263" s="323" t="s">
        <v>207</v>
      </c>
    </row>
    <row r="264" ht="28.5" customHeight="true" spans="1:6">
      <c r="A264" s="338" t="s">
        <v>2114</v>
      </c>
      <c r="B264" s="331">
        <v>217243.88</v>
      </c>
      <c r="C264" s="321"/>
      <c r="F264" s="321"/>
    </row>
    <row r="265" ht="28.5" customHeight="true" spans="1:7">
      <c r="A265" s="333" t="s">
        <v>2115</v>
      </c>
      <c r="B265" s="334">
        <v>80000</v>
      </c>
      <c r="D265" s="321">
        <v>180109</v>
      </c>
      <c r="E265" s="321">
        <f t="shared" ref="E265:E273" si="9">B264-D265</f>
        <v>37134.88</v>
      </c>
      <c r="G265" s="321"/>
    </row>
    <row r="266" ht="28.5" customHeight="true" spans="1:5">
      <c r="A266" s="333" t="s">
        <v>2021</v>
      </c>
      <c r="B266" s="334">
        <v>14000</v>
      </c>
      <c r="E266" s="321">
        <f t="shared" si="9"/>
        <v>80000</v>
      </c>
    </row>
    <row r="267" ht="28.5" customHeight="true" spans="1:5">
      <c r="A267" s="333" t="s">
        <v>2003</v>
      </c>
      <c r="B267" s="334">
        <v>4750</v>
      </c>
      <c r="E267" s="321">
        <f t="shared" si="9"/>
        <v>14000</v>
      </c>
    </row>
    <row r="268" ht="28.5" customHeight="true" spans="1:5">
      <c r="A268" s="333" t="s">
        <v>2006</v>
      </c>
      <c r="B268" s="334">
        <v>7777</v>
      </c>
      <c r="E268" s="321">
        <f t="shared" si="9"/>
        <v>4750</v>
      </c>
    </row>
    <row r="269" ht="28.5" customHeight="true" spans="1:5">
      <c r="A269" s="333" t="s">
        <v>2010</v>
      </c>
      <c r="B269" s="334">
        <v>5630</v>
      </c>
      <c r="E269" s="321">
        <f t="shared" si="9"/>
        <v>7777</v>
      </c>
    </row>
    <row r="270" ht="28.5" customHeight="true" spans="1:5">
      <c r="A270" s="333" t="s">
        <v>2012</v>
      </c>
      <c r="B270" s="334">
        <v>52775.88</v>
      </c>
      <c r="E270" s="321">
        <f t="shared" si="9"/>
        <v>5630</v>
      </c>
    </row>
    <row r="271" ht="28.5" customHeight="true" spans="1:5">
      <c r="A271" s="333" t="s">
        <v>2014</v>
      </c>
      <c r="B271" s="334">
        <v>3000</v>
      </c>
      <c r="E271" s="321">
        <f t="shared" si="9"/>
        <v>52775.88</v>
      </c>
    </row>
    <row r="272" ht="28.5" customHeight="true" spans="1:5">
      <c r="A272" s="333" t="s">
        <v>2019</v>
      </c>
      <c r="B272" s="334">
        <v>47311</v>
      </c>
      <c r="E272" s="321">
        <f t="shared" si="9"/>
        <v>3000</v>
      </c>
    </row>
    <row r="273" ht="28.5" customHeight="true" spans="1:5">
      <c r="A273" s="341" t="s">
        <v>2116</v>
      </c>
      <c r="B273" s="340">
        <v>2000</v>
      </c>
      <c r="C273" s="323" t="s">
        <v>207</v>
      </c>
      <c r="E273" s="321">
        <f t="shared" si="9"/>
        <v>47311</v>
      </c>
    </row>
    <row r="274" ht="28.5" customHeight="true" spans="1:3">
      <c r="A274" s="338" t="s">
        <v>2117</v>
      </c>
      <c r="B274" s="331">
        <v>800</v>
      </c>
      <c r="C274" s="321"/>
    </row>
    <row r="275" ht="28.5" customHeight="true" spans="1:5">
      <c r="A275" s="333" t="s">
        <v>2016</v>
      </c>
      <c r="B275" s="334">
        <v>800</v>
      </c>
      <c r="D275" s="321">
        <v>262</v>
      </c>
      <c r="E275" s="321">
        <f t="shared" ref="E275:E280" si="10">B274-D275</f>
        <v>538</v>
      </c>
    </row>
    <row r="276" ht="28.5" customHeight="true" spans="1:5">
      <c r="A276" s="338" t="s">
        <v>2118</v>
      </c>
      <c r="B276" s="331">
        <v>229520</v>
      </c>
      <c r="C276" s="321"/>
      <c r="E276" s="321">
        <f t="shared" si="10"/>
        <v>800</v>
      </c>
    </row>
    <row r="277" ht="28.5" customHeight="true" spans="1:5">
      <c r="A277" s="333" t="s">
        <v>2119</v>
      </c>
      <c r="B277" s="334">
        <v>100000</v>
      </c>
      <c r="D277" s="321">
        <v>208508</v>
      </c>
      <c r="E277" s="321">
        <f t="shared" si="10"/>
        <v>21012</v>
      </c>
    </row>
    <row r="278" ht="28.5" customHeight="true" spans="1:5">
      <c r="A278" s="333" t="s">
        <v>2023</v>
      </c>
      <c r="B278" s="334">
        <v>16200</v>
      </c>
      <c r="E278" s="321">
        <f t="shared" si="10"/>
        <v>100000</v>
      </c>
    </row>
    <row r="279" ht="28.5" customHeight="true" spans="1:5">
      <c r="A279" s="333" t="s">
        <v>2025</v>
      </c>
      <c r="B279" s="334">
        <v>26820</v>
      </c>
      <c r="E279" s="321">
        <f t="shared" si="10"/>
        <v>16200</v>
      </c>
    </row>
    <row r="280" ht="28.5" customHeight="true" spans="1:5">
      <c r="A280" s="341" t="s">
        <v>2120</v>
      </c>
      <c r="B280" s="340">
        <v>50000</v>
      </c>
      <c r="C280" s="323" t="s">
        <v>207</v>
      </c>
      <c r="E280" s="321">
        <f t="shared" si="10"/>
        <v>26820</v>
      </c>
    </row>
    <row r="281" ht="28.5" customHeight="true" spans="1:2">
      <c r="A281" s="333" t="s">
        <v>2027</v>
      </c>
      <c r="B281" s="334">
        <v>3000</v>
      </c>
    </row>
    <row r="282" ht="28.5" customHeight="true" spans="1:5">
      <c r="A282" s="333" t="s">
        <v>2121</v>
      </c>
      <c r="B282" s="334">
        <v>11500</v>
      </c>
      <c r="E282" s="321">
        <f>B281-D282</f>
        <v>3000</v>
      </c>
    </row>
    <row r="283" ht="28.5" customHeight="true" spans="1:5">
      <c r="A283" s="333" t="s">
        <v>2029</v>
      </c>
      <c r="B283" s="334">
        <v>13500</v>
      </c>
      <c r="E283" s="321">
        <f>B282-D283</f>
        <v>11500</v>
      </c>
    </row>
    <row r="284" ht="28.5" customHeight="true" spans="1:5">
      <c r="A284" s="333" t="s">
        <v>2122</v>
      </c>
      <c r="B284" s="334">
        <v>6500</v>
      </c>
      <c r="E284" s="321">
        <f>B283-D284</f>
        <v>13500</v>
      </c>
    </row>
    <row r="285" ht="28.5" customHeight="true" spans="1:5">
      <c r="A285" s="341" t="s">
        <v>2123</v>
      </c>
      <c r="B285" s="340">
        <v>2000</v>
      </c>
      <c r="C285" s="323" t="s">
        <v>207</v>
      </c>
      <c r="E285" s="321">
        <f>B284-D285</f>
        <v>6500</v>
      </c>
    </row>
    <row r="286" ht="28.5" customHeight="true" spans="1:5">
      <c r="A286" s="338" t="s">
        <v>2124</v>
      </c>
      <c r="B286" s="331">
        <v>74035</v>
      </c>
      <c r="C286" s="321"/>
      <c r="E286" s="321"/>
    </row>
    <row r="287" ht="28.5" customHeight="true" spans="1:5">
      <c r="A287" s="336" t="s">
        <v>1988</v>
      </c>
      <c r="B287" s="337">
        <v>54235</v>
      </c>
      <c r="D287" s="321">
        <v>54235</v>
      </c>
      <c r="E287" s="321">
        <f t="shared" ref="E287:E299" si="11">B286-D287</f>
        <v>19800</v>
      </c>
    </row>
    <row r="288" ht="28.5" customHeight="true" spans="1:5">
      <c r="A288" s="333" t="s">
        <v>1990</v>
      </c>
      <c r="B288" s="334">
        <v>19800</v>
      </c>
      <c r="E288" s="321">
        <f t="shared" si="11"/>
        <v>54235</v>
      </c>
    </row>
    <row r="289" ht="28.5" customHeight="true" spans="1:5">
      <c r="A289" s="338" t="s">
        <v>2125</v>
      </c>
      <c r="B289" s="331">
        <v>2356.7</v>
      </c>
      <c r="C289" s="321"/>
      <c r="E289" s="321">
        <f t="shared" si="11"/>
        <v>19800</v>
      </c>
    </row>
    <row r="290" ht="28.5" customHeight="true" spans="1:5">
      <c r="A290" s="333" t="s">
        <v>2126</v>
      </c>
      <c r="B290" s="334">
        <v>2000</v>
      </c>
      <c r="D290" s="321">
        <v>2418</v>
      </c>
      <c r="E290" s="321">
        <f t="shared" si="11"/>
        <v>-61.3000000000002</v>
      </c>
    </row>
    <row r="291" ht="28.5" customHeight="true" spans="1:5">
      <c r="A291" s="333" t="s">
        <v>2127</v>
      </c>
      <c r="B291" s="334">
        <v>356.7</v>
      </c>
      <c r="E291" s="321">
        <f t="shared" si="11"/>
        <v>2000</v>
      </c>
    </row>
    <row r="292" ht="28.5" customHeight="true" spans="1:5">
      <c r="A292" s="338" t="s">
        <v>2128</v>
      </c>
      <c r="B292" s="331">
        <v>55478.37</v>
      </c>
      <c r="C292" s="321"/>
      <c r="E292" s="321">
        <f t="shared" si="11"/>
        <v>356.7</v>
      </c>
    </row>
    <row r="293" ht="34.95" customHeight="true" spans="1:5">
      <c r="A293" s="333" t="s">
        <v>2129</v>
      </c>
      <c r="B293" s="334">
        <v>29350</v>
      </c>
      <c r="D293" s="321">
        <v>28294</v>
      </c>
      <c r="E293" s="321">
        <f t="shared" si="11"/>
        <v>27184.37</v>
      </c>
    </row>
    <row r="294" ht="28.5" customHeight="true" spans="1:5">
      <c r="A294" s="333" t="s">
        <v>2037</v>
      </c>
      <c r="B294" s="334">
        <v>17028.37</v>
      </c>
      <c r="E294" s="321">
        <f t="shared" si="11"/>
        <v>29350</v>
      </c>
    </row>
    <row r="295" ht="28.5" customHeight="true" spans="1:5">
      <c r="A295" s="333" t="s">
        <v>2036</v>
      </c>
      <c r="B295" s="334">
        <v>4000</v>
      </c>
      <c r="E295" s="321">
        <f t="shared" si="11"/>
        <v>17028.37</v>
      </c>
    </row>
    <row r="296" ht="28.5" customHeight="true" spans="1:5">
      <c r="A296" s="333" t="s">
        <v>2033</v>
      </c>
      <c r="B296" s="334">
        <v>2100</v>
      </c>
      <c r="E296" s="321">
        <f t="shared" si="11"/>
        <v>4000</v>
      </c>
    </row>
    <row r="297" ht="28.5" customHeight="true" spans="1:5">
      <c r="A297" s="333" t="s">
        <v>2130</v>
      </c>
      <c r="B297" s="334">
        <v>3000</v>
      </c>
      <c r="E297" s="321">
        <f t="shared" si="11"/>
        <v>2100</v>
      </c>
    </row>
    <row r="298" ht="28.5" customHeight="true" spans="1:5">
      <c r="A298" s="338" t="s">
        <v>729</v>
      </c>
      <c r="B298" s="331">
        <v>167236.3248</v>
      </c>
      <c r="C298" s="321"/>
      <c r="E298" s="321">
        <f t="shared" si="11"/>
        <v>3000</v>
      </c>
    </row>
    <row r="299" ht="28.5" customHeight="true" spans="1:5">
      <c r="A299" s="333" t="s">
        <v>2131</v>
      </c>
      <c r="B299" s="334">
        <v>68018</v>
      </c>
      <c r="C299" s="323" t="s">
        <v>207</v>
      </c>
      <c r="D299" s="321">
        <v>851580</v>
      </c>
      <c r="E299" s="321">
        <f t="shared" si="11"/>
        <v>-684343.6752</v>
      </c>
    </row>
    <row r="300" ht="28.5" customHeight="true" spans="1:3">
      <c r="A300" s="333" t="s">
        <v>2132</v>
      </c>
      <c r="B300" s="334">
        <v>29758</v>
      </c>
      <c r="C300" s="323" t="s">
        <v>207</v>
      </c>
    </row>
    <row r="301" ht="28.5" customHeight="true" spans="1:3">
      <c r="A301" s="333" t="s">
        <v>2133</v>
      </c>
      <c r="B301" s="334">
        <v>5000</v>
      </c>
      <c r="C301" s="323" t="s">
        <v>207</v>
      </c>
    </row>
    <row r="302" ht="28.5" customHeight="true" spans="1:2">
      <c r="A302" s="333" t="s">
        <v>2134</v>
      </c>
      <c r="B302" s="334">
        <v>265</v>
      </c>
    </row>
    <row r="303" ht="28.5" customHeight="true" spans="1:5">
      <c r="A303" s="341" t="s">
        <v>2013</v>
      </c>
      <c r="B303" s="340">
        <v>38880.3248</v>
      </c>
      <c r="C303" s="323" t="s">
        <v>207</v>
      </c>
      <c r="E303" s="321">
        <f>B302-D303</f>
        <v>265</v>
      </c>
    </row>
    <row r="304" ht="28.5" customHeight="true" spans="1:3">
      <c r="A304" s="341" t="s">
        <v>2135</v>
      </c>
      <c r="B304" s="340">
        <v>20000</v>
      </c>
      <c r="C304" s="323" t="s">
        <v>207</v>
      </c>
    </row>
    <row r="305" ht="28.5" customHeight="true" spans="1:3">
      <c r="A305" s="341" t="s">
        <v>2136</v>
      </c>
      <c r="B305" s="340">
        <v>5000</v>
      </c>
      <c r="C305" s="323" t="s">
        <v>207</v>
      </c>
    </row>
    <row r="306" ht="28.5" customHeight="true" spans="1:3">
      <c r="A306" s="341" t="s">
        <v>2137</v>
      </c>
      <c r="B306" s="340">
        <v>315</v>
      </c>
      <c r="C306" s="323" t="s">
        <v>207</v>
      </c>
    </row>
    <row r="307" ht="28.5" customHeight="true" spans="1:3">
      <c r="A307" s="330" t="s">
        <v>2138</v>
      </c>
      <c r="B307" s="331">
        <v>5987451.68</v>
      </c>
      <c r="C307" s="321"/>
    </row>
    <row r="308" ht="28.5" customHeight="true" spans="1:5">
      <c r="A308" s="333" t="s">
        <v>2139</v>
      </c>
      <c r="B308" s="334">
        <v>1372838</v>
      </c>
      <c r="D308" s="321"/>
      <c r="E308" s="321">
        <f>B307-D308</f>
        <v>5987451.68</v>
      </c>
    </row>
    <row r="309" ht="28.5" customHeight="true" spans="1:5">
      <c r="A309" s="336" t="s">
        <v>2140</v>
      </c>
      <c r="B309" s="337">
        <v>4614613.68</v>
      </c>
      <c r="D309" s="323">
        <v>1372838</v>
      </c>
      <c r="E309" s="321">
        <f>B308-D309</f>
        <v>0</v>
      </c>
    </row>
    <row r="310" ht="28.5" customHeight="true" spans="1:5">
      <c r="A310" s="346" t="s">
        <v>2141</v>
      </c>
      <c r="B310" s="337"/>
      <c r="C310" s="323" t="s">
        <v>207</v>
      </c>
      <c r="D310" s="323">
        <v>5989579</v>
      </c>
      <c r="E310" s="321">
        <f>B309-D310</f>
        <v>-1374965.32</v>
      </c>
    </row>
    <row r="311" ht="121.95" customHeight="true" spans="1:2">
      <c r="A311" s="347" t="s">
        <v>2142</v>
      </c>
      <c r="B311" s="348"/>
    </row>
    <row r="312" ht="28.5" customHeight="true" spans="5:5">
      <c r="E312" s="321"/>
    </row>
    <row r="313" ht="28.5" customHeight="true"/>
    <row r="314" ht="102" customHeight="true"/>
    <row r="315" ht="120" customHeight="true"/>
  </sheetData>
  <mergeCells count="2">
    <mergeCell ref="A2:B2"/>
    <mergeCell ref="A311:B311"/>
  </mergeCells>
  <hyperlinks>
    <hyperlink ref="A1" location="'空白页'!$D$26" display="返回目录" tooltip="空白页"/>
  </hyperlinks>
  <printOptions horizontalCentered="true"/>
  <pageMargins left="0.590277777777778" right="0.590277777777778" top="0.590277777777778" bottom="0.708333333333333" header="0" footer="0"/>
  <pageSetup paperSize="9" scale="88" fitToHeight="0" orientation="portrait" horizontalDpi="600" verticalDpi="600"/>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98"/>
  <sheetViews>
    <sheetView showGridLines="0" showZeros="0" view="pageBreakPreview" zoomScaleNormal="100" zoomScaleSheetLayoutView="100" workbookViewId="0">
      <selection activeCell="I20" sqref="I20"/>
    </sheetView>
  </sheetViews>
  <sheetFormatPr defaultColWidth="9" defaultRowHeight="14.25" outlineLevelCol="3"/>
  <cols>
    <col min="1" max="1" width="38" style="294" customWidth="true"/>
    <col min="2" max="4" width="15.9" style="288" customWidth="true"/>
    <col min="5" max="16384" width="9" style="292"/>
  </cols>
  <sheetData>
    <row r="1" s="288" customFormat="true" ht="20.1" customHeight="true" spans="1:4">
      <c r="A1" s="295"/>
      <c r="C1" s="296" t="s">
        <v>1374</v>
      </c>
      <c r="D1" s="296" t="s">
        <v>147</v>
      </c>
    </row>
    <row r="2" s="289" customFormat="true" ht="27.9" customHeight="true" spans="1:4">
      <c r="A2" s="297" t="s">
        <v>2143</v>
      </c>
      <c r="B2" s="297"/>
      <c r="C2" s="297"/>
      <c r="D2" s="297"/>
    </row>
    <row r="3" ht="20.1" customHeight="true" spans="1:4">
      <c r="A3" s="298"/>
      <c r="B3" s="299"/>
      <c r="C3" s="288" t="s">
        <v>1374</v>
      </c>
      <c r="D3" s="288" t="s">
        <v>192</v>
      </c>
    </row>
    <row r="4" s="290" customFormat="true" ht="26.1" customHeight="true" spans="1:4">
      <c r="A4" s="300" t="s">
        <v>194</v>
      </c>
      <c r="B4" s="301" t="s">
        <v>800</v>
      </c>
      <c r="C4" s="301" t="s">
        <v>801</v>
      </c>
      <c r="D4" s="301" t="s">
        <v>802</v>
      </c>
    </row>
    <row r="5" ht="26.1" customHeight="true" spans="1:4">
      <c r="A5" s="302" t="s">
        <v>201</v>
      </c>
      <c r="B5" s="303">
        <v>1585629.787177</v>
      </c>
      <c r="C5" s="303">
        <v>1601721.474686</v>
      </c>
      <c r="D5" s="303">
        <v>1541834.750242</v>
      </c>
    </row>
    <row r="6" ht="26.1" customHeight="true" spans="1:4">
      <c r="A6" s="304" t="s">
        <v>202</v>
      </c>
      <c r="B6" s="303">
        <v>1244049.839177</v>
      </c>
      <c r="C6" s="303">
        <v>1231618.506486</v>
      </c>
      <c r="D6" s="303">
        <v>1049243.268442</v>
      </c>
    </row>
    <row r="7" ht="26.1" customHeight="true" spans="1:4">
      <c r="A7" s="305" t="s">
        <v>204</v>
      </c>
      <c r="B7" s="303">
        <v>210096.948</v>
      </c>
      <c r="C7" s="303">
        <v>241382.9682</v>
      </c>
      <c r="D7" s="303">
        <v>389000.4818</v>
      </c>
    </row>
    <row r="8" s="291" customFormat="true" ht="26.1" customHeight="true" spans="1:4">
      <c r="A8" s="305" t="s">
        <v>206</v>
      </c>
      <c r="B8" s="303">
        <v>131483</v>
      </c>
      <c r="C8" s="303">
        <v>128720</v>
      </c>
      <c r="D8" s="303">
        <v>103591</v>
      </c>
    </row>
    <row r="9" ht="26.1" customHeight="true" spans="1:4">
      <c r="A9" s="306" t="s">
        <v>209</v>
      </c>
      <c r="B9" s="303">
        <v>43145.06</v>
      </c>
      <c r="C9" s="303">
        <v>33566.14</v>
      </c>
      <c r="D9" s="303">
        <v>41668</v>
      </c>
    </row>
    <row r="10" ht="26.1" customHeight="true" spans="1:4">
      <c r="A10" s="304" t="s">
        <v>202</v>
      </c>
      <c r="B10" s="303">
        <v>31197.06</v>
      </c>
      <c r="C10" s="303">
        <v>28988.11</v>
      </c>
      <c r="D10" s="303">
        <v>19607</v>
      </c>
    </row>
    <row r="11" ht="26.1" customHeight="true" spans="1:4">
      <c r="A11" s="304" t="s">
        <v>204</v>
      </c>
      <c r="B11" s="303">
        <v>11948</v>
      </c>
      <c r="C11" s="303">
        <v>4578.03</v>
      </c>
      <c r="D11" s="303">
        <v>22061</v>
      </c>
    </row>
    <row r="12" ht="26.1" customHeight="true" spans="1:4">
      <c r="A12" s="306" t="s">
        <v>211</v>
      </c>
      <c r="B12" s="303">
        <v>3141356.677008</v>
      </c>
      <c r="C12" s="303">
        <v>3260655.5682</v>
      </c>
      <c r="D12" s="303">
        <v>3264120.87683</v>
      </c>
    </row>
    <row r="13" ht="26.1" customHeight="true" spans="1:4">
      <c r="A13" s="304" t="s">
        <v>202</v>
      </c>
      <c r="B13" s="303">
        <v>2896222.182008</v>
      </c>
      <c r="C13" s="303">
        <v>2959174.0732</v>
      </c>
      <c r="D13" s="303">
        <v>2910064.87683</v>
      </c>
    </row>
    <row r="14" ht="26.1" customHeight="true" spans="1:4">
      <c r="A14" s="304" t="s">
        <v>204</v>
      </c>
      <c r="B14" s="303">
        <v>65968</v>
      </c>
      <c r="C14" s="303">
        <v>83139</v>
      </c>
      <c r="D14" s="303">
        <v>174052</v>
      </c>
    </row>
    <row r="15" ht="26.1" customHeight="true" spans="1:4">
      <c r="A15" s="304" t="s">
        <v>206</v>
      </c>
      <c r="B15" s="303">
        <v>179166.495</v>
      </c>
      <c r="C15" s="303">
        <v>218342.495</v>
      </c>
      <c r="D15" s="303">
        <v>180004</v>
      </c>
    </row>
    <row r="16" s="292" customFormat="true" ht="26.1" customHeight="true" spans="1:4">
      <c r="A16" s="306" t="s">
        <v>214</v>
      </c>
      <c r="B16" s="303">
        <v>6747661.69235</v>
      </c>
      <c r="C16" s="303">
        <v>7214308.793265</v>
      </c>
      <c r="D16" s="303">
        <v>7314815.960399</v>
      </c>
    </row>
    <row r="17" s="292" customFormat="true" ht="26.1" customHeight="true" spans="1:4">
      <c r="A17" s="304" t="s">
        <v>202</v>
      </c>
      <c r="B17" s="303">
        <v>3038461.20803</v>
      </c>
      <c r="C17" s="303">
        <v>3307129.190265</v>
      </c>
      <c r="D17" s="303">
        <v>3479847.500799</v>
      </c>
    </row>
    <row r="18" s="292" customFormat="true" ht="26.1" customHeight="true" spans="1:4">
      <c r="A18" s="304" t="s">
        <v>204</v>
      </c>
      <c r="B18" s="303">
        <v>870022.1</v>
      </c>
      <c r="C18" s="303">
        <v>785283.91</v>
      </c>
      <c r="D18" s="303">
        <v>450709.91</v>
      </c>
    </row>
    <row r="19" s="292" customFormat="true" ht="26.1" customHeight="true" spans="1:4">
      <c r="A19" s="304" t="s">
        <v>206</v>
      </c>
      <c r="B19" s="303">
        <v>2839178.38432</v>
      </c>
      <c r="C19" s="303">
        <v>3121895.693</v>
      </c>
      <c r="D19" s="303">
        <v>3384258.5496</v>
      </c>
    </row>
    <row r="20" ht="26.1" customHeight="true" spans="1:4">
      <c r="A20" s="306" t="s">
        <v>216</v>
      </c>
      <c r="B20" s="303">
        <v>2013870.029039</v>
      </c>
      <c r="C20" s="303">
        <v>2273581.110556</v>
      </c>
      <c r="D20" s="303">
        <v>2525972.4202</v>
      </c>
    </row>
    <row r="21" ht="26.1" customHeight="true" spans="1:4">
      <c r="A21" s="304" t="s">
        <v>202</v>
      </c>
      <c r="B21" s="303">
        <v>817542.659039</v>
      </c>
      <c r="C21" s="303">
        <v>1111186.510556</v>
      </c>
      <c r="D21" s="303">
        <v>842127.0202</v>
      </c>
    </row>
    <row r="22" ht="26.1" customHeight="true" spans="1:4">
      <c r="A22" s="304" t="s">
        <v>204</v>
      </c>
      <c r="B22" s="303">
        <v>1038919.37</v>
      </c>
      <c r="C22" s="303">
        <v>1162394.6</v>
      </c>
      <c r="D22" s="303">
        <v>1677452.4</v>
      </c>
    </row>
    <row r="23" ht="26.1" customHeight="true" spans="1:4">
      <c r="A23" s="304" t="s">
        <v>206</v>
      </c>
      <c r="B23" s="303">
        <v>157408</v>
      </c>
      <c r="C23" s="303">
        <v>0</v>
      </c>
      <c r="D23" s="303">
        <v>6393</v>
      </c>
    </row>
    <row r="24" ht="26.1" customHeight="true" spans="1:4">
      <c r="A24" s="306" t="s">
        <v>218</v>
      </c>
      <c r="B24" s="303">
        <v>670003.976662</v>
      </c>
      <c r="C24" s="303">
        <v>757596.5035</v>
      </c>
      <c r="D24" s="303">
        <v>770913.361881</v>
      </c>
    </row>
    <row r="25" ht="26.1" customHeight="true" spans="1:4">
      <c r="A25" s="304" t="s">
        <v>202</v>
      </c>
      <c r="B25" s="303">
        <v>421658.886662</v>
      </c>
      <c r="C25" s="303">
        <v>347275.7735</v>
      </c>
      <c r="D25" s="303">
        <v>364398.121881</v>
      </c>
    </row>
    <row r="26" ht="26.1" customHeight="true" spans="1:4">
      <c r="A26" s="304" t="s">
        <v>204</v>
      </c>
      <c r="B26" s="303">
        <v>54514.15</v>
      </c>
      <c r="C26" s="303">
        <v>172446.85</v>
      </c>
      <c r="D26" s="303">
        <v>164451.15</v>
      </c>
    </row>
    <row r="27" ht="26.1" customHeight="true" spans="1:4">
      <c r="A27" s="304" t="s">
        <v>206</v>
      </c>
      <c r="B27" s="303">
        <v>193830.94</v>
      </c>
      <c r="C27" s="303">
        <v>237873.88</v>
      </c>
      <c r="D27" s="303">
        <v>242064.09</v>
      </c>
    </row>
    <row r="28" ht="26.1" customHeight="true" spans="1:4">
      <c r="A28" s="306" t="s">
        <v>220</v>
      </c>
      <c r="B28" s="307">
        <v>4834553.759436</v>
      </c>
      <c r="C28" s="303">
        <v>5147524.349235</v>
      </c>
      <c r="D28" s="303">
        <v>5581937.703251</v>
      </c>
    </row>
    <row r="29" ht="26.1" customHeight="true" spans="1:4">
      <c r="A29" s="308" t="s">
        <v>202</v>
      </c>
      <c r="B29" s="309">
        <v>1401339.559436</v>
      </c>
      <c r="C29" s="309">
        <v>1422100.979235</v>
      </c>
      <c r="D29" s="309">
        <v>1890968.713251</v>
      </c>
    </row>
    <row r="30" ht="26.1" customHeight="true" spans="1:4">
      <c r="A30" s="304" t="s">
        <v>204</v>
      </c>
      <c r="B30" s="303">
        <v>73883</v>
      </c>
      <c r="C30" s="303">
        <v>144387.95</v>
      </c>
      <c r="D30" s="303">
        <v>147821</v>
      </c>
    </row>
    <row r="31" ht="26.1" customHeight="true" spans="1:4">
      <c r="A31" s="304" t="s">
        <v>206</v>
      </c>
      <c r="B31" s="303">
        <v>3359331.2</v>
      </c>
      <c r="C31" s="303">
        <v>3581035.42</v>
      </c>
      <c r="D31" s="303">
        <v>3543147.99</v>
      </c>
    </row>
    <row r="32" ht="26.1" customHeight="true" spans="1:4">
      <c r="A32" s="306" t="s">
        <v>222</v>
      </c>
      <c r="B32" s="303">
        <v>5446822.611395</v>
      </c>
      <c r="C32" s="303">
        <v>5729583.934572</v>
      </c>
      <c r="D32" s="303">
        <v>5740079.04439</v>
      </c>
    </row>
    <row r="33" ht="26.1" customHeight="true" spans="1:4">
      <c r="A33" s="304" t="s">
        <v>202</v>
      </c>
      <c r="B33" s="303">
        <v>462203.091395</v>
      </c>
      <c r="C33" s="303">
        <v>532040.524572</v>
      </c>
      <c r="D33" s="303">
        <v>470479.88439</v>
      </c>
    </row>
    <row r="34" ht="26.1" customHeight="true" spans="1:4">
      <c r="A34" s="304" t="s">
        <v>204</v>
      </c>
      <c r="B34" s="303">
        <v>678585.15</v>
      </c>
      <c r="C34" s="303">
        <v>437325.64</v>
      </c>
      <c r="D34" s="303">
        <v>421290.18</v>
      </c>
    </row>
    <row r="35" ht="26.1" customHeight="true" spans="1:4">
      <c r="A35" s="304" t="s">
        <v>206</v>
      </c>
      <c r="B35" s="303">
        <v>4306034.37</v>
      </c>
      <c r="C35" s="303">
        <v>4760217.77</v>
      </c>
      <c r="D35" s="303">
        <v>4848308.98</v>
      </c>
    </row>
    <row r="36" ht="26.1" customHeight="true" spans="1:4">
      <c r="A36" s="306" t="s">
        <v>225</v>
      </c>
      <c r="B36" s="303">
        <v>1044353.365578</v>
      </c>
      <c r="C36" s="303">
        <v>1157208.7907</v>
      </c>
      <c r="D36" s="303">
        <v>1170574.245383</v>
      </c>
    </row>
    <row r="37" ht="26.1" customHeight="true" spans="1:4">
      <c r="A37" s="304" t="s">
        <v>202</v>
      </c>
      <c r="B37" s="303">
        <v>150860.615578</v>
      </c>
      <c r="C37" s="303">
        <v>166796.1307</v>
      </c>
      <c r="D37" s="303">
        <v>178638.615383</v>
      </c>
    </row>
    <row r="38" ht="26.1" customHeight="true" spans="1:4">
      <c r="A38" s="304" t="s">
        <v>204</v>
      </c>
      <c r="B38" s="303">
        <v>480672</v>
      </c>
      <c r="C38" s="303">
        <v>776783</v>
      </c>
      <c r="D38" s="303">
        <v>677098</v>
      </c>
    </row>
    <row r="39" ht="26.1" customHeight="true" spans="1:4">
      <c r="A39" s="304" t="s">
        <v>206</v>
      </c>
      <c r="B39" s="303">
        <v>412820.75</v>
      </c>
      <c r="C39" s="303">
        <v>213629.66</v>
      </c>
      <c r="D39" s="303">
        <v>314837.63</v>
      </c>
    </row>
    <row r="40" ht="26.1" customHeight="true" spans="1:4">
      <c r="A40" s="306" t="s">
        <v>229</v>
      </c>
      <c r="B40" s="303">
        <v>68383.760474</v>
      </c>
      <c r="C40" s="303">
        <v>69923.2356</v>
      </c>
      <c r="D40" s="303">
        <v>89683.621806</v>
      </c>
    </row>
    <row r="41" ht="26.1" customHeight="true" spans="1:4">
      <c r="A41" s="304" t="s">
        <v>202</v>
      </c>
      <c r="B41" s="303">
        <v>16576.120474</v>
      </c>
      <c r="C41" s="303">
        <v>15203.5461</v>
      </c>
      <c r="D41" s="303">
        <v>18467.498306</v>
      </c>
    </row>
    <row r="42" ht="26.1" customHeight="true" spans="1:4">
      <c r="A42" s="304" t="s">
        <v>204</v>
      </c>
      <c r="B42" s="303">
        <v>51807.64</v>
      </c>
      <c r="C42" s="303">
        <v>54719.6895</v>
      </c>
      <c r="D42" s="303">
        <v>71216.1235</v>
      </c>
    </row>
    <row r="43" ht="26.1" customHeight="true" spans="1:4">
      <c r="A43" s="306" t="s">
        <v>231</v>
      </c>
      <c r="B43" s="303">
        <v>5528028.121045</v>
      </c>
      <c r="C43" s="303">
        <v>5842968.657407</v>
      </c>
      <c r="D43" s="303">
        <v>5895483.234649</v>
      </c>
    </row>
    <row r="44" ht="26.1" customHeight="true" spans="1:4">
      <c r="A44" s="304" t="s">
        <v>202</v>
      </c>
      <c r="B44" s="303">
        <v>909810.761045</v>
      </c>
      <c r="C44" s="303">
        <v>1119090.713768</v>
      </c>
      <c r="D44" s="303">
        <v>871732.718072</v>
      </c>
    </row>
    <row r="45" ht="26.1" customHeight="true" spans="1:4">
      <c r="A45" s="304" t="s">
        <v>204</v>
      </c>
      <c r="B45" s="303">
        <v>1227992.5</v>
      </c>
      <c r="C45" s="303">
        <v>926602.463639</v>
      </c>
      <c r="D45" s="303">
        <v>1147713.316577</v>
      </c>
    </row>
    <row r="46" ht="26.1" customHeight="true" spans="1:4">
      <c r="A46" s="304" t="s">
        <v>206</v>
      </c>
      <c r="B46" s="303">
        <v>3390224.86</v>
      </c>
      <c r="C46" s="303">
        <v>3797275.48</v>
      </c>
      <c r="D46" s="303">
        <v>3876037.2</v>
      </c>
    </row>
    <row r="47" ht="26.1" customHeight="true" spans="1:4">
      <c r="A47" s="306" t="s">
        <v>233</v>
      </c>
      <c r="B47" s="303">
        <v>1641817.346356</v>
      </c>
      <c r="C47" s="303">
        <v>1821917.986056</v>
      </c>
      <c r="D47" s="303">
        <v>1950154.08176</v>
      </c>
    </row>
    <row r="48" ht="26.1" customHeight="true" spans="1:4">
      <c r="A48" s="304" t="s">
        <v>202</v>
      </c>
      <c r="B48" s="303">
        <v>1087596.616356</v>
      </c>
      <c r="C48" s="303">
        <v>827486.986056</v>
      </c>
      <c r="D48" s="303">
        <v>871669.07676</v>
      </c>
    </row>
    <row r="49" ht="26.1" customHeight="true" spans="1:4">
      <c r="A49" s="304" t="s">
        <v>204</v>
      </c>
      <c r="B49" s="303">
        <v>504750.51</v>
      </c>
      <c r="C49" s="303">
        <v>561427</v>
      </c>
      <c r="D49" s="303">
        <v>592471.07</v>
      </c>
    </row>
    <row r="50" ht="26.1" customHeight="true" spans="1:4">
      <c r="A50" s="304" t="s">
        <v>206</v>
      </c>
      <c r="B50" s="303">
        <v>49470.22</v>
      </c>
      <c r="C50" s="303">
        <v>433004</v>
      </c>
      <c r="D50" s="303">
        <v>486013.935</v>
      </c>
    </row>
    <row r="51" ht="26.1" customHeight="true" spans="1:4">
      <c r="A51" s="306" t="s">
        <v>235</v>
      </c>
      <c r="B51" s="303">
        <v>965500.780481</v>
      </c>
      <c r="C51" s="303">
        <v>1127774.832879</v>
      </c>
      <c r="D51" s="303">
        <v>1673434.13363</v>
      </c>
    </row>
    <row r="52" ht="26.1" customHeight="true" spans="1:4">
      <c r="A52" s="304" t="s">
        <v>202</v>
      </c>
      <c r="B52" s="303">
        <v>343154.850481</v>
      </c>
      <c r="C52" s="303">
        <v>257584.042879</v>
      </c>
      <c r="D52" s="303">
        <v>189555.13363</v>
      </c>
    </row>
    <row r="53" ht="26.1" customHeight="true" spans="1:4">
      <c r="A53" s="304" t="s">
        <v>204</v>
      </c>
      <c r="B53" s="303">
        <v>622345.93</v>
      </c>
      <c r="C53" s="303">
        <v>870190.79</v>
      </c>
      <c r="D53" s="303">
        <v>1483879</v>
      </c>
    </row>
    <row r="54" ht="26.1" customHeight="true" spans="1:4">
      <c r="A54" s="310" t="s">
        <v>237</v>
      </c>
      <c r="B54" s="309">
        <v>253546.96399</v>
      </c>
      <c r="C54" s="309">
        <v>281556.5052</v>
      </c>
      <c r="D54" s="309">
        <v>268666.2846</v>
      </c>
    </row>
    <row r="55" ht="26.1" customHeight="true" spans="1:4">
      <c r="A55" s="304" t="s">
        <v>202</v>
      </c>
      <c r="B55" s="303">
        <v>36303.08399</v>
      </c>
      <c r="C55" s="303">
        <v>23372.0052</v>
      </c>
      <c r="D55" s="303">
        <v>16328.1246</v>
      </c>
    </row>
    <row r="56" ht="26.1" customHeight="true" spans="1:4">
      <c r="A56" s="304" t="s">
        <v>204</v>
      </c>
      <c r="B56" s="303">
        <v>217243.88</v>
      </c>
      <c r="C56" s="303">
        <v>258184.5</v>
      </c>
      <c r="D56" s="303">
        <v>252338.16</v>
      </c>
    </row>
    <row r="57" ht="26.1" customHeight="true" spans="1:4">
      <c r="A57" s="311" t="s">
        <v>239</v>
      </c>
      <c r="B57" s="303">
        <v>9384.812648</v>
      </c>
      <c r="C57" s="303">
        <v>10267.0592</v>
      </c>
      <c r="D57" s="303">
        <v>12049.2291</v>
      </c>
    </row>
    <row r="58" ht="26.1" customHeight="true" spans="1:4">
      <c r="A58" s="304" t="s">
        <v>202</v>
      </c>
      <c r="B58" s="303">
        <v>8584.812648</v>
      </c>
      <c r="C58" s="303">
        <v>8867.0592</v>
      </c>
      <c r="D58" s="303">
        <v>11749.2291</v>
      </c>
    </row>
    <row r="59" ht="26.1" customHeight="true" spans="1:4">
      <c r="A59" s="304" t="s">
        <v>204</v>
      </c>
      <c r="B59" s="303">
        <v>800</v>
      </c>
      <c r="C59" s="303">
        <v>1400</v>
      </c>
      <c r="D59" s="303">
        <v>300</v>
      </c>
    </row>
    <row r="60" ht="24.9" customHeight="true" spans="1:4">
      <c r="A60" s="311" t="s">
        <v>241</v>
      </c>
      <c r="B60" s="303">
        <v>302390</v>
      </c>
      <c r="C60" s="303">
        <v>309200</v>
      </c>
      <c r="D60" s="303">
        <v>318125</v>
      </c>
    </row>
    <row r="61" ht="26.1" customHeight="true" spans="1:4">
      <c r="A61" s="306" t="s">
        <v>243</v>
      </c>
      <c r="B61" s="303">
        <v>426939.966393</v>
      </c>
      <c r="C61" s="303">
        <v>431326.974</v>
      </c>
      <c r="D61" s="303">
        <v>393545.9366</v>
      </c>
    </row>
    <row r="62" ht="26.1" customHeight="true" spans="1:4">
      <c r="A62" s="304" t="s">
        <v>202</v>
      </c>
      <c r="B62" s="303">
        <v>197419.966393</v>
      </c>
      <c r="C62" s="303">
        <v>274302.974</v>
      </c>
      <c r="D62" s="303">
        <v>203495.9366</v>
      </c>
    </row>
    <row r="63" ht="26.1" customHeight="true" spans="1:4">
      <c r="A63" s="304" t="s">
        <v>204</v>
      </c>
      <c r="B63" s="303">
        <v>229520</v>
      </c>
      <c r="C63" s="303">
        <v>132024</v>
      </c>
      <c r="D63" s="303">
        <v>166050</v>
      </c>
    </row>
    <row r="64" ht="26.1" customHeight="true" spans="1:4">
      <c r="A64" s="304" t="s">
        <v>206</v>
      </c>
      <c r="B64" s="303"/>
      <c r="C64" s="303">
        <v>25000</v>
      </c>
      <c r="D64" s="303">
        <v>24000</v>
      </c>
    </row>
    <row r="65" ht="26.1" customHeight="true" spans="1:4">
      <c r="A65" s="306" t="s">
        <v>244</v>
      </c>
      <c r="B65" s="303">
        <v>222081</v>
      </c>
      <c r="C65" s="303">
        <v>148847</v>
      </c>
      <c r="D65" s="303">
        <v>348174</v>
      </c>
    </row>
    <row r="66" ht="26.1" customHeight="true" spans="1:4">
      <c r="A66" s="304" t="s">
        <v>202</v>
      </c>
      <c r="B66" s="303">
        <v>200</v>
      </c>
      <c r="C66" s="303">
        <v>990</v>
      </c>
      <c r="D66" s="303">
        <v>456</v>
      </c>
    </row>
    <row r="67" ht="26.1" customHeight="true" spans="1:4">
      <c r="A67" s="304" t="s">
        <v>204</v>
      </c>
      <c r="B67" s="303">
        <v>74035</v>
      </c>
      <c r="C67" s="303">
        <v>74563</v>
      </c>
      <c r="D67" s="303">
        <v>0</v>
      </c>
    </row>
    <row r="68" ht="26.1" customHeight="true" spans="1:4">
      <c r="A68" s="304" t="s">
        <v>206</v>
      </c>
      <c r="B68" s="303">
        <v>147846</v>
      </c>
      <c r="C68" s="303">
        <v>73294</v>
      </c>
      <c r="D68" s="303">
        <v>347718</v>
      </c>
    </row>
    <row r="69" ht="26.1" customHeight="true" spans="1:4">
      <c r="A69" s="306" t="s">
        <v>245</v>
      </c>
      <c r="B69" s="303">
        <v>73952.070043</v>
      </c>
      <c r="C69" s="303">
        <v>81784.6379</v>
      </c>
      <c r="D69" s="303">
        <v>89914.7224</v>
      </c>
    </row>
    <row r="70" ht="26.1" customHeight="true" spans="1:4">
      <c r="A70" s="304" t="s">
        <v>202</v>
      </c>
      <c r="B70" s="303">
        <v>71595.370043</v>
      </c>
      <c r="C70" s="303">
        <v>79414.1379</v>
      </c>
      <c r="D70" s="303">
        <v>79548.6324</v>
      </c>
    </row>
    <row r="71" ht="26.1" customHeight="true" spans="1:4">
      <c r="A71" s="304" t="s">
        <v>204</v>
      </c>
      <c r="B71" s="303">
        <v>2356.7</v>
      </c>
      <c r="C71" s="303">
        <v>2370.5</v>
      </c>
      <c r="D71" s="303">
        <v>10366.09</v>
      </c>
    </row>
    <row r="72" s="292" customFormat="true" ht="26.1" customHeight="true" spans="1:4">
      <c r="A72" s="306" t="s">
        <v>246</v>
      </c>
      <c r="B72" s="303">
        <v>242336.08367</v>
      </c>
      <c r="C72" s="303">
        <v>273972.9558</v>
      </c>
      <c r="D72" s="303">
        <v>284723.9218</v>
      </c>
    </row>
    <row r="73" s="292" customFormat="true" ht="26.1" customHeight="true" spans="1:4">
      <c r="A73" s="304" t="s">
        <v>202</v>
      </c>
      <c r="B73" s="303">
        <v>63829.71367</v>
      </c>
      <c r="C73" s="303">
        <v>67377.9558</v>
      </c>
      <c r="D73" s="303">
        <v>127597.9218</v>
      </c>
    </row>
    <row r="74" s="292" customFormat="true" ht="26.1" customHeight="true" spans="1:4">
      <c r="A74" s="304" t="s">
        <v>204</v>
      </c>
      <c r="B74" s="303">
        <v>55478.37</v>
      </c>
      <c r="C74" s="303">
        <v>77423</v>
      </c>
      <c r="D74" s="303">
        <v>57126</v>
      </c>
    </row>
    <row r="75" s="292" customFormat="true" ht="26.1" customHeight="true" spans="1:4">
      <c r="A75" s="304" t="s">
        <v>206</v>
      </c>
      <c r="B75" s="303">
        <v>123028</v>
      </c>
      <c r="C75" s="303">
        <v>129172</v>
      </c>
      <c r="D75" s="303">
        <v>100000</v>
      </c>
    </row>
    <row r="76" ht="26.1" customHeight="true" spans="1:4">
      <c r="A76" s="306" t="s">
        <v>250</v>
      </c>
      <c r="B76" s="303">
        <v>2045711.708522</v>
      </c>
      <c r="C76" s="303">
        <v>1778470.8793</v>
      </c>
      <c r="D76" s="303">
        <v>324125</v>
      </c>
    </row>
    <row r="77" ht="26.1" customHeight="true" spans="1:4">
      <c r="A77" s="304" t="s">
        <v>202</v>
      </c>
      <c r="B77" s="303">
        <v>719393.548322</v>
      </c>
      <c r="C77" s="303">
        <v>664356.7557</v>
      </c>
      <c r="D77" s="303">
        <v>246154</v>
      </c>
    </row>
    <row r="78" ht="26.1" customHeight="true" spans="1:4">
      <c r="A78" s="304" t="s">
        <v>204</v>
      </c>
      <c r="B78" s="303">
        <v>167236.3248</v>
      </c>
      <c r="C78" s="303">
        <v>217692.7322</v>
      </c>
      <c r="D78" s="303">
        <v>26520</v>
      </c>
    </row>
    <row r="79" ht="26.1" customHeight="true" spans="1:4">
      <c r="A79" s="308" t="s">
        <v>206</v>
      </c>
      <c r="B79" s="309">
        <v>1159081.8354</v>
      </c>
      <c r="C79" s="309">
        <v>896421.3914</v>
      </c>
      <c r="D79" s="309">
        <v>51451</v>
      </c>
    </row>
    <row r="80" ht="24.9" customHeight="true" spans="1:4">
      <c r="A80" s="312" t="s">
        <v>2144</v>
      </c>
      <c r="B80" s="303">
        <v>7103462</v>
      </c>
      <c r="C80" s="303">
        <v>7143462</v>
      </c>
      <c r="D80" s="303">
        <v>7143462</v>
      </c>
    </row>
    <row r="81" ht="24.9" customHeight="true" spans="1:4">
      <c r="A81" s="312" t="s">
        <v>259</v>
      </c>
      <c r="B81" s="303">
        <v>30306127.36472</v>
      </c>
      <c r="C81" s="303">
        <v>33045832.7094</v>
      </c>
      <c r="D81" s="303">
        <v>34957244.5196</v>
      </c>
    </row>
    <row r="82" ht="24.9" customHeight="true" spans="1:4">
      <c r="A82" s="312" t="s">
        <v>261</v>
      </c>
      <c r="B82" s="303">
        <v>5987451.68</v>
      </c>
      <c r="C82" s="303">
        <v>3052934.68</v>
      </c>
      <c r="D82" s="303">
        <v>3164412.99</v>
      </c>
    </row>
    <row r="83" ht="24.9" customHeight="true" spans="1:4">
      <c r="A83" s="312" t="s">
        <v>2145</v>
      </c>
      <c r="B83" s="303">
        <v>240000</v>
      </c>
      <c r="C83" s="303">
        <v>240000</v>
      </c>
      <c r="D83" s="303">
        <v>240000</v>
      </c>
    </row>
    <row r="84" ht="24.9" customHeight="true" spans="1:4">
      <c r="A84" s="312" t="s">
        <v>2146</v>
      </c>
      <c r="B84" s="303"/>
      <c r="C84" s="303">
        <v>516000</v>
      </c>
      <c r="D84" s="303">
        <v>1410000</v>
      </c>
    </row>
    <row r="85" ht="24.9" customHeight="true" spans="1:4">
      <c r="A85" s="312" t="s">
        <v>252</v>
      </c>
      <c r="B85" s="303">
        <v>657854</v>
      </c>
      <c r="C85" s="303">
        <v>1075837</v>
      </c>
      <c r="D85" s="303">
        <v>906028</v>
      </c>
    </row>
    <row r="86" ht="24.9" customHeight="true" spans="1:4">
      <c r="A86" s="312" t="s">
        <v>254</v>
      </c>
      <c r="B86" s="303">
        <v>565026.8913</v>
      </c>
      <c r="C86" s="303">
        <v>614430.8757</v>
      </c>
      <c r="D86" s="303">
        <v>638228.9527</v>
      </c>
    </row>
    <row r="87" ht="24.9" customHeight="true" spans="1:4">
      <c r="A87" s="312" t="s">
        <v>2147</v>
      </c>
      <c r="B87" s="303">
        <v>45.8739</v>
      </c>
      <c r="C87" s="303">
        <v>1787.9994</v>
      </c>
      <c r="D87" s="303">
        <v>2124.018754</v>
      </c>
    </row>
    <row r="88" ht="24.9" customHeight="true" spans="1:4">
      <c r="A88" s="313" t="s">
        <v>264</v>
      </c>
      <c r="B88" s="314">
        <v>65718533.327467</v>
      </c>
      <c r="C88" s="314">
        <v>67428160.863156</v>
      </c>
      <c r="D88" s="314">
        <v>70666446.635375</v>
      </c>
    </row>
    <row r="89" ht="24.9" customHeight="true" spans="1:4">
      <c r="A89" s="315" t="s">
        <v>265</v>
      </c>
      <c r="B89" s="303">
        <v>14785462.709947</v>
      </c>
      <c r="C89" s="303">
        <v>15369774.850217</v>
      </c>
      <c r="D89" s="303">
        <v>14800607.243898</v>
      </c>
    </row>
    <row r="90" ht="24.9" customHeight="true" spans="1:4">
      <c r="A90" s="316" t="s">
        <v>266</v>
      </c>
      <c r="B90" s="303">
        <v>302390</v>
      </c>
      <c r="C90" s="303">
        <v>309200</v>
      </c>
      <c r="D90" s="303">
        <v>318125</v>
      </c>
    </row>
    <row r="91" s="293" customFormat="true" ht="24.9" customHeight="true" spans="1:4">
      <c r="A91" s="317" t="s">
        <v>267</v>
      </c>
      <c r="B91" s="303">
        <v>565026.8913</v>
      </c>
      <c r="C91" s="303">
        <v>614430.8757</v>
      </c>
      <c r="D91" s="303">
        <v>638228.9527</v>
      </c>
    </row>
    <row r="92" ht="24.9" customHeight="true" spans="1:4">
      <c r="A92" s="315" t="s">
        <v>269</v>
      </c>
      <c r="B92" s="303">
        <v>44047764.93752</v>
      </c>
      <c r="C92" s="303">
        <v>47173614.332939</v>
      </c>
      <c r="D92" s="303">
        <v>50145398.401477</v>
      </c>
    </row>
    <row r="93" ht="24.9" customHeight="true" spans="1:4">
      <c r="A93" s="315" t="s">
        <v>270</v>
      </c>
      <c r="B93" s="303">
        <v>5987451.68</v>
      </c>
      <c r="C93" s="303">
        <v>3052934.68</v>
      </c>
      <c r="D93" s="303">
        <v>3164412.99</v>
      </c>
    </row>
    <row r="94" ht="24.9" customHeight="true" spans="1:4">
      <c r="A94" s="315" t="s">
        <v>271</v>
      </c>
      <c r="B94" s="303">
        <v>240000</v>
      </c>
      <c r="C94" s="303">
        <v>240000</v>
      </c>
      <c r="D94" s="303">
        <v>240000</v>
      </c>
    </row>
    <row r="95" s="292" customFormat="true" ht="24.9" customHeight="true" spans="1:4">
      <c r="A95" s="318" t="s">
        <v>2148</v>
      </c>
      <c r="B95" s="303"/>
      <c r="C95" s="303">
        <v>516000</v>
      </c>
      <c r="D95" s="303">
        <v>1410000</v>
      </c>
    </row>
    <row r="96" s="293" customFormat="true" ht="24.9" customHeight="true" spans="1:4">
      <c r="A96" s="319" t="s">
        <v>276</v>
      </c>
      <c r="B96" s="309">
        <v>657854</v>
      </c>
      <c r="C96" s="309">
        <v>1075837</v>
      </c>
      <c r="D96" s="309">
        <v>906028</v>
      </c>
    </row>
    <row r="97" ht="54" customHeight="true" spans="1:4">
      <c r="A97" s="320" t="s">
        <v>2149</v>
      </c>
      <c r="B97" s="320"/>
      <c r="C97" s="320"/>
      <c r="D97" s="320"/>
    </row>
    <row r="98" ht="12" customHeight="true"/>
  </sheetData>
  <sheetProtection formatCells="0" formatColumns="0" formatRows="0"/>
  <mergeCells count="2">
    <mergeCell ref="A2:D2"/>
    <mergeCell ref="A97:D97"/>
  </mergeCells>
  <printOptions horizontalCentered="true"/>
  <pageMargins left="0.747916666666667" right="0.629861111111111" top="0.747916666666667" bottom="0.629861111111111" header="0.511805555555556" footer="0.511805555555556"/>
  <pageSetup paperSize="9" scale="96" fitToHeight="0" orientation="portrait" horizontalDpi="600" verticalDpi="600"/>
  <headerFooter/>
  <rowBreaks count="2" manualBreakCount="2">
    <brk id="29" max="3" man="1"/>
    <brk id="54" max="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3C3FE"/>
    <pageSetUpPr fitToPage="true"/>
  </sheetPr>
  <dimension ref="A1:B54"/>
  <sheetViews>
    <sheetView showZeros="0" view="pageBreakPreview" zoomScaleNormal="100" zoomScaleSheetLayoutView="100" workbookViewId="0">
      <selection activeCell="J21" sqref="J21"/>
    </sheetView>
  </sheetViews>
  <sheetFormatPr defaultColWidth="9" defaultRowHeight="14.25" outlineLevelCol="1"/>
  <cols>
    <col min="1" max="1" width="53.4" style="269" customWidth="true"/>
    <col min="2" max="2" width="19" style="269" customWidth="true"/>
    <col min="3" max="16384" width="9" style="269"/>
  </cols>
  <sheetData>
    <row r="1" ht="20.1" customHeight="true" spans="1:2">
      <c r="A1" s="270"/>
      <c r="B1" s="271" t="s">
        <v>151</v>
      </c>
    </row>
    <row r="2" ht="24" customHeight="true" spans="1:2">
      <c r="A2" s="272" t="s">
        <v>2150</v>
      </c>
      <c r="B2" s="272"/>
    </row>
    <row r="3" ht="20.1" customHeight="true" spans="1:2">
      <c r="A3" s="273"/>
      <c r="B3" s="274" t="s">
        <v>192</v>
      </c>
    </row>
    <row r="4" ht="26.1" customHeight="true" spans="1:2">
      <c r="A4" s="275" t="s">
        <v>194</v>
      </c>
      <c r="B4" s="276" t="s">
        <v>802</v>
      </c>
    </row>
    <row r="5" s="267" customFormat="true" ht="26.1" customHeight="true" spans="1:2">
      <c r="A5" s="277" t="s">
        <v>2151</v>
      </c>
      <c r="B5" s="278">
        <v>14800607.243898</v>
      </c>
    </row>
    <row r="6" s="267" customFormat="true" ht="26.1" customHeight="true" spans="1:2">
      <c r="A6" s="279" t="s">
        <v>2152</v>
      </c>
      <c r="B6" s="280">
        <v>6210779.7894</v>
      </c>
    </row>
    <row r="7" ht="26.1" customHeight="true" spans="1:2">
      <c r="A7" s="281" t="s">
        <v>2153</v>
      </c>
      <c r="B7" s="282">
        <v>2463720.128486</v>
      </c>
    </row>
    <row r="8" ht="26.1" customHeight="true" spans="1:2">
      <c r="A8" s="281" t="s">
        <v>2154</v>
      </c>
      <c r="B8" s="282">
        <v>279783.13584</v>
      </c>
    </row>
    <row r="9" ht="26.1" customHeight="true" spans="1:2">
      <c r="A9" s="281" t="s">
        <v>2155</v>
      </c>
      <c r="B9" s="282">
        <v>10460.9448</v>
      </c>
    </row>
    <row r="10" ht="26.1" customHeight="true" spans="1:2">
      <c r="A10" s="281" t="s">
        <v>2156</v>
      </c>
      <c r="B10" s="282">
        <v>170</v>
      </c>
    </row>
    <row r="11" ht="26.1" customHeight="true" spans="1:2">
      <c r="A11" s="281" t="s">
        <v>2157</v>
      </c>
      <c r="B11" s="282">
        <v>2665057.786447</v>
      </c>
    </row>
    <row r="12" ht="26.1" customHeight="true" spans="1:2">
      <c r="A12" s="281" t="s">
        <v>2158</v>
      </c>
      <c r="B12" s="282">
        <v>23618.23641</v>
      </c>
    </row>
    <row r="13" s="226" customFormat="true" ht="26.1" customHeight="true" spans="1:2">
      <c r="A13" s="281" t="s">
        <v>2159</v>
      </c>
      <c r="B13" s="282">
        <v>767969.557417</v>
      </c>
    </row>
    <row r="14" s="226" customFormat="true" ht="26.1" customHeight="true" spans="1:2">
      <c r="A14" s="283" t="s">
        <v>2160</v>
      </c>
      <c r="B14" s="280">
        <v>7633473.501798</v>
      </c>
    </row>
    <row r="15" s="267" customFormat="true" ht="26.1" customHeight="true" spans="1:2">
      <c r="A15" s="281" t="s">
        <v>2153</v>
      </c>
      <c r="B15" s="282">
        <v>35054.367723</v>
      </c>
    </row>
    <row r="16" ht="26.1" customHeight="true" spans="1:2">
      <c r="A16" s="281" t="s">
        <v>2154</v>
      </c>
      <c r="B16" s="282">
        <v>1861187.576844</v>
      </c>
    </row>
    <row r="17" ht="26.1" customHeight="true" spans="1:2">
      <c r="A17" s="281" t="s">
        <v>2155</v>
      </c>
      <c r="B17" s="282">
        <v>262286.447563</v>
      </c>
    </row>
    <row r="18" ht="26.1" customHeight="true" spans="1:2">
      <c r="A18" s="281" t="s">
        <v>2156</v>
      </c>
      <c r="B18" s="282">
        <v>653847.841985</v>
      </c>
    </row>
    <row r="19" ht="26.1" customHeight="true" spans="1:2">
      <c r="A19" s="281" t="s">
        <v>2157</v>
      </c>
      <c r="B19" s="282">
        <v>2270549.182831</v>
      </c>
    </row>
    <row r="20" ht="26.1" customHeight="true" spans="1:2">
      <c r="A20" s="281" t="s">
        <v>2158</v>
      </c>
      <c r="B20" s="282">
        <v>572412.777648</v>
      </c>
    </row>
    <row r="21" ht="26.1" customHeight="true" spans="1:2">
      <c r="A21" s="281" t="s">
        <v>2161</v>
      </c>
      <c r="B21" s="282">
        <v>299040.088</v>
      </c>
    </row>
    <row r="22" ht="26.1" customHeight="true" spans="1:2">
      <c r="A22" s="281" t="s">
        <v>2162</v>
      </c>
      <c r="B22" s="282">
        <v>13220.65</v>
      </c>
    </row>
    <row r="23" ht="26.1" customHeight="true" spans="1:2">
      <c r="A23" s="281" t="s">
        <v>2159</v>
      </c>
      <c r="B23" s="282">
        <v>732850.55045</v>
      </c>
    </row>
    <row r="24" ht="26.1" customHeight="true" spans="1:2">
      <c r="A24" s="281" t="s">
        <v>2163</v>
      </c>
      <c r="B24" s="282">
        <v>433358</v>
      </c>
    </row>
    <row r="25" ht="26.1" customHeight="true" spans="1:2">
      <c r="A25" s="281" t="s">
        <v>2164</v>
      </c>
      <c r="B25" s="282">
        <v>6882.878754</v>
      </c>
    </row>
    <row r="26" s="226" customFormat="true" ht="26.1" customHeight="true" spans="1:2">
      <c r="A26" s="281" t="s">
        <v>2165</v>
      </c>
      <c r="B26" s="282">
        <v>2985</v>
      </c>
    </row>
    <row r="27" s="226" customFormat="true" ht="24" customHeight="true" spans="1:2">
      <c r="A27" s="284" t="s">
        <v>729</v>
      </c>
      <c r="B27" s="285">
        <v>489798.14</v>
      </c>
    </row>
    <row r="28" s="226" customFormat="true" ht="24" customHeight="true" spans="1:2">
      <c r="A28" s="279" t="s">
        <v>2166</v>
      </c>
      <c r="B28" s="280">
        <v>318125</v>
      </c>
    </row>
    <row r="29" s="226" customFormat="true" ht="24" customHeight="true" spans="1:2">
      <c r="A29" s="281" t="s">
        <v>2167</v>
      </c>
      <c r="B29" s="282">
        <v>310005</v>
      </c>
    </row>
    <row r="30" s="268" customFormat="true" ht="24" customHeight="true" spans="1:2">
      <c r="A30" s="281" t="s">
        <v>729</v>
      </c>
      <c r="B30" s="282">
        <v>8120</v>
      </c>
    </row>
    <row r="31" s="226" customFormat="true" ht="24" customHeight="true" spans="1:2">
      <c r="A31" s="279" t="s">
        <v>2168</v>
      </c>
      <c r="B31" s="280">
        <v>638228.9527</v>
      </c>
    </row>
    <row r="32" s="226" customFormat="true" ht="24" customHeight="true" spans="1:2">
      <c r="A32" s="281" t="s">
        <v>2169</v>
      </c>
      <c r="B32" s="282">
        <v>629598.9527</v>
      </c>
    </row>
    <row r="33" s="268" customFormat="true" ht="24" customHeight="true" spans="1:2">
      <c r="A33" s="281" t="s">
        <v>2170</v>
      </c>
      <c r="B33" s="282">
        <v>8630</v>
      </c>
    </row>
    <row r="34" s="226" customFormat="true" ht="24" customHeight="true" spans="1:2">
      <c r="A34" s="286" t="s">
        <v>2171</v>
      </c>
      <c r="B34" s="280">
        <v>50145398.401477</v>
      </c>
    </row>
    <row r="35" s="226" customFormat="true" ht="24" customHeight="true" spans="1:2">
      <c r="A35" s="287" t="s">
        <v>2172</v>
      </c>
      <c r="B35" s="282">
        <v>50145398.401477</v>
      </c>
    </row>
    <row r="36" s="226" customFormat="true" ht="24" customHeight="true" spans="1:2">
      <c r="A36" s="281" t="s">
        <v>2173</v>
      </c>
      <c r="B36" s="282">
        <v>50145398.401477</v>
      </c>
    </row>
    <row r="37" ht="24" customHeight="true" spans="1:2">
      <c r="A37" s="286" t="s">
        <v>2174</v>
      </c>
      <c r="B37" s="280">
        <v>3164412.99</v>
      </c>
    </row>
    <row r="38" ht="24" customHeight="true" spans="1:2">
      <c r="A38" s="287" t="s">
        <v>2172</v>
      </c>
      <c r="B38" s="282">
        <v>3164412.99</v>
      </c>
    </row>
    <row r="39" s="226" customFormat="true" ht="24" customHeight="true" spans="1:2">
      <c r="A39" s="281" t="s">
        <v>2173</v>
      </c>
      <c r="B39" s="282">
        <v>3164412.99</v>
      </c>
    </row>
    <row r="40" s="267" customFormat="true" ht="24" customHeight="true" spans="1:2">
      <c r="A40" s="286" t="s">
        <v>2175</v>
      </c>
      <c r="B40" s="280">
        <v>240000</v>
      </c>
    </row>
    <row r="41" ht="24" customHeight="true" spans="1:2">
      <c r="A41" s="287" t="s">
        <v>2176</v>
      </c>
      <c r="B41" s="282">
        <v>240000</v>
      </c>
    </row>
    <row r="42" ht="24" customHeight="true" spans="1:2">
      <c r="A42" s="281" t="s">
        <v>2177</v>
      </c>
      <c r="B42" s="282">
        <v>240000</v>
      </c>
    </row>
    <row r="43" s="267" customFormat="true" ht="24" customHeight="true" spans="1:2">
      <c r="A43" s="277" t="s">
        <v>2178</v>
      </c>
      <c r="B43" s="280">
        <v>906028</v>
      </c>
    </row>
    <row r="44" ht="24" customHeight="true" spans="1:2">
      <c r="A44" s="287" t="s">
        <v>2165</v>
      </c>
      <c r="B44" s="282">
        <v>906028</v>
      </c>
    </row>
    <row r="45" ht="24" customHeight="true" spans="1:2">
      <c r="A45" s="281" t="s">
        <v>2179</v>
      </c>
      <c r="B45" s="282">
        <v>897472</v>
      </c>
    </row>
    <row r="46" s="267" customFormat="true" ht="24" customHeight="true" spans="1:2">
      <c r="A46" s="281" t="s">
        <v>2180</v>
      </c>
      <c r="B46" s="282">
        <v>8556</v>
      </c>
    </row>
    <row r="47" ht="26.1" customHeight="true" spans="1:2">
      <c r="A47" s="277" t="s">
        <v>2181</v>
      </c>
      <c r="B47" s="280">
        <v>1410000</v>
      </c>
    </row>
    <row r="48" ht="26.1" customHeight="true" spans="1:2">
      <c r="A48" s="287" t="s">
        <v>2172</v>
      </c>
      <c r="B48" s="282">
        <v>1410000</v>
      </c>
    </row>
    <row r="49" s="267" customFormat="true" ht="26.1" customHeight="true" spans="1:2">
      <c r="A49" s="284" t="s">
        <v>2182</v>
      </c>
      <c r="B49" s="285">
        <v>1410000</v>
      </c>
    </row>
    <row r="50" s="267" customFormat="true" ht="26.1" customHeight="true" spans="1:2">
      <c r="A50" s="269"/>
      <c r="B50" s="269"/>
    </row>
    <row r="51" s="267" customFormat="true" ht="26.1" customHeight="true" spans="1:2">
      <c r="A51" s="269"/>
      <c r="B51" s="269"/>
    </row>
    <row r="52" s="267" customFormat="true" ht="26.1" customHeight="true" spans="1:2">
      <c r="A52" s="269"/>
      <c r="B52" s="269"/>
    </row>
    <row r="53" ht="26.1" customHeight="true"/>
    <row r="54" ht="26.1" customHeight="true"/>
  </sheetData>
  <sheetProtection formatCells="0" formatColumns="0" formatRows="0"/>
  <mergeCells count="1">
    <mergeCell ref="A2:B2"/>
  </mergeCells>
  <printOptions horizontalCentered="true"/>
  <pageMargins left="0.747916666666667" right="0.747916666666667" top="0.786805555555556" bottom="0.984027777777778" header="0.511805555555556" footer="0.511805555555556"/>
  <pageSetup paperSize="9" fitToHeight="0" orientation="portrait"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B290"/>
  <sheetViews>
    <sheetView view="pageBreakPreview" zoomScaleNormal="100" zoomScaleSheetLayoutView="100" workbookViewId="0">
      <selection activeCell="A30" sqref="A30"/>
    </sheetView>
  </sheetViews>
  <sheetFormatPr defaultColWidth="6.9" defaultRowHeight="12.75" customHeight="true" outlineLevelCol="1"/>
  <cols>
    <col min="1" max="1" width="60.4" style="250" customWidth="true"/>
    <col min="2" max="2" width="19.6" style="250" customWidth="true"/>
  </cols>
  <sheetData>
    <row r="1" ht="17.1" customHeight="true" spans="1:2">
      <c r="A1" s="251"/>
      <c r="B1" s="252" t="s">
        <v>155</v>
      </c>
    </row>
    <row r="2" ht="27" customHeight="true" spans="1:2">
      <c r="A2" s="253" t="s">
        <v>2183</v>
      </c>
      <c r="B2" s="253"/>
    </row>
    <row r="3" ht="15" customHeight="true" spans="2:2">
      <c r="B3" s="254" t="s">
        <v>192</v>
      </c>
    </row>
    <row r="4" s="249" customFormat="true" ht="19.95" customHeight="true" spans="1:2">
      <c r="A4" s="255" t="s">
        <v>2184</v>
      </c>
      <c r="B4" s="256" t="s">
        <v>802</v>
      </c>
    </row>
    <row r="5" ht="21" customHeight="true" spans="1:2">
      <c r="A5" s="257" t="s">
        <v>842</v>
      </c>
      <c r="B5" s="258">
        <v>7314815.960399</v>
      </c>
    </row>
    <row r="6" ht="21" customHeight="true" spans="1:2">
      <c r="A6" s="259" t="s">
        <v>844</v>
      </c>
      <c r="B6" s="260">
        <v>128236.628</v>
      </c>
    </row>
    <row r="7" ht="21" customHeight="true" spans="1:2">
      <c r="A7" s="259" t="s">
        <v>847</v>
      </c>
      <c r="B7" s="260">
        <v>2299523.6719</v>
      </c>
    </row>
    <row r="8" ht="21" customHeight="true" spans="1:2">
      <c r="A8" s="259" t="s">
        <v>850</v>
      </c>
      <c r="B8" s="260">
        <v>13727.02</v>
      </c>
    </row>
    <row r="9" ht="21" customHeight="true" spans="1:2">
      <c r="A9" s="259" t="s">
        <v>853</v>
      </c>
      <c r="B9" s="260">
        <v>89323.4516</v>
      </c>
    </row>
    <row r="10" ht="21" customHeight="true" spans="1:2">
      <c r="A10" s="259" t="s">
        <v>2185</v>
      </c>
      <c r="B10" s="260">
        <v>62745.92</v>
      </c>
    </row>
    <row r="11" ht="21" customHeight="true" spans="1:2">
      <c r="A11" s="259" t="s">
        <v>855</v>
      </c>
      <c r="B11" s="260">
        <v>41669.6412</v>
      </c>
    </row>
    <row r="12" ht="21" customHeight="true" spans="1:2">
      <c r="A12" s="259" t="s">
        <v>858</v>
      </c>
      <c r="B12" s="260">
        <v>2061833.6391</v>
      </c>
    </row>
    <row r="13" ht="21" customHeight="true" spans="1:2">
      <c r="A13" s="259" t="s">
        <v>861</v>
      </c>
      <c r="B13" s="260">
        <v>30224</v>
      </c>
    </row>
    <row r="14" ht="21" customHeight="true" spans="1:2">
      <c r="A14" s="259" t="s">
        <v>864</v>
      </c>
      <c r="B14" s="260">
        <v>1093104.186899</v>
      </c>
    </row>
    <row r="15" ht="21" customHeight="true" spans="1:2">
      <c r="A15" s="259" t="s">
        <v>867</v>
      </c>
      <c r="B15" s="260">
        <v>46488.30429</v>
      </c>
    </row>
    <row r="16" ht="21" customHeight="true" spans="1:2">
      <c r="A16" s="259" t="s">
        <v>870</v>
      </c>
      <c r="B16" s="260">
        <v>303877.780009</v>
      </c>
    </row>
    <row r="17" ht="21" customHeight="true" spans="1:2">
      <c r="A17" s="259" t="s">
        <v>873</v>
      </c>
      <c r="B17" s="260">
        <v>742738.1026</v>
      </c>
    </row>
    <row r="18" ht="21" customHeight="true" spans="1:2">
      <c r="A18" s="259" t="s">
        <v>879</v>
      </c>
      <c r="B18" s="260">
        <v>863.2331</v>
      </c>
    </row>
    <row r="19" ht="21" customHeight="true" spans="1:2">
      <c r="A19" s="259" t="s">
        <v>882</v>
      </c>
      <c r="B19" s="260">
        <v>863.2331</v>
      </c>
    </row>
    <row r="20" ht="21" customHeight="true" spans="1:2">
      <c r="A20" s="259" t="s">
        <v>894</v>
      </c>
      <c r="B20" s="260">
        <v>3493.9382</v>
      </c>
    </row>
    <row r="21" ht="21" customHeight="true" spans="1:2">
      <c r="A21" s="259" t="s">
        <v>897</v>
      </c>
      <c r="B21" s="260">
        <v>3403.9382</v>
      </c>
    </row>
    <row r="22" ht="21" customHeight="true" spans="1:2">
      <c r="A22" s="259" t="s">
        <v>2186</v>
      </c>
      <c r="B22" s="260">
        <v>90</v>
      </c>
    </row>
    <row r="23" ht="21" customHeight="true" spans="1:2">
      <c r="A23" s="259" t="s">
        <v>900</v>
      </c>
      <c r="B23" s="260">
        <v>57338.1227</v>
      </c>
    </row>
    <row r="24" ht="21" customHeight="true" spans="1:2">
      <c r="A24" s="261" t="s">
        <v>902</v>
      </c>
      <c r="B24" s="260">
        <v>152.74</v>
      </c>
    </row>
    <row r="25" ht="21" customHeight="true" spans="1:2">
      <c r="A25" s="261" t="s">
        <v>905</v>
      </c>
      <c r="B25" s="260">
        <v>23457.9227</v>
      </c>
    </row>
    <row r="26" ht="21" customHeight="true" spans="1:2">
      <c r="A26" s="261" t="s">
        <v>911</v>
      </c>
      <c r="B26" s="260">
        <v>33727.46</v>
      </c>
    </row>
    <row r="27" ht="21" customHeight="true" spans="1:2">
      <c r="A27" s="259" t="s">
        <v>917</v>
      </c>
      <c r="B27" s="260">
        <v>347997.63</v>
      </c>
    </row>
    <row r="28" ht="21" customHeight="true" spans="1:2">
      <c r="A28" s="259" t="s">
        <v>920</v>
      </c>
      <c r="B28" s="260">
        <v>3384258.5496</v>
      </c>
    </row>
    <row r="29" ht="21" customHeight="true" spans="1:2">
      <c r="A29" s="257" t="s">
        <v>922</v>
      </c>
      <c r="B29" s="258">
        <v>2525972.4202</v>
      </c>
    </row>
    <row r="30" ht="21" customHeight="true" spans="1:2">
      <c r="A30" s="259" t="s">
        <v>926</v>
      </c>
      <c r="B30" s="260">
        <v>23006.2412</v>
      </c>
    </row>
    <row r="31" ht="21" customHeight="true" spans="1:2">
      <c r="A31" s="259" t="s">
        <v>929</v>
      </c>
      <c r="B31" s="260">
        <v>453614.9852</v>
      </c>
    </row>
    <row r="32" ht="21" customHeight="true" spans="1:2">
      <c r="A32" s="259" t="s">
        <v>933</v>
      </c>
      <c r="B32" s="260">
        <v>68252</v>
      </c>
    </row>
    <row r="33" ht="21" customHeight="true" spans="1:2">
      <c r="A33" s="259" t="s">
        <v>937</v>
      </c>
      <c r="B33" s="260">
        <v>173008</v>
      </c>
    </row>
    <row r="34" ht="21" customHeight="true" spans="1:2">
      <c r="A34" s="259" t="s">
        <v>943</v>
      </c>
      <c r="B34" s="260">
        <v>51990</v>
      </c>
    </row>
    <row r="35" ht="21" customHeight="true" spans="1:2">
      <c r="A35" s="262" t="s">
        <v>946</v>
      </c>
      <c r="B35" s="263">
        <v>96828.5</v>
      </c>
    </row>
    <row r="36" ht="21" customHeight="true" spans="1:2">
      <c r="A36" s="259" t="s">
        <v>948</v>
      </c>
      <c r="B36" s="260">
        <v>49121.3809</v>
      </c>
    </row>
    <row r="37" ht="21" customHeight="true" spans="1:2">
      <c r="A37" s="259" t="s">
        <v>951</v>
      </c>
      <c r="B37" s="260">
        <v>34614.2176</v>
      </c>
    </row>
    <row r="38" ht="21" customHeight="true" spans="1:2">
      <c r="A38" s="259" t="s">
        <v>2187</v>
      </c>
      <c r="B38" s="260">
        <v>1866.91</v>
      </c>
    </row>
    <row r="39" ht="21" customHeight="true" spans="1:2">
      <c r="A39" s="259" t="s">
        <v>2188</v>
      </c>
      <c r="B39" s="260">
        <v>1541.9</v>
      </c>
    </row>
    <row r="40" ht="21" customHeight="true" spans="1:2">
      <c r="A40" s="259" t="s">
        <v>956</v>
      </c>
      <c r="B40" s="260">
        <v>672687.17</v>
      </c>
    </row>
    <row r="41" ht="21" customHeight="true" spans="1:2">
      <c r="A41" s="259" t="s">
        <v>959</v>
      </c>
      <c r="B41" s="260">
        <v>105680</v>
      </c>
    </row>
    <row r="42" ht="21" customHeight="true" spans="1:2">
      <c r="A42" s="259" t="s">
        <v>962</v>
      </c>
      <c r="B42" s="260">
        <v>551652.23</v>
      </c>
    </row>
    <row r="43" ht="21" customHeight="true" spans="1:2">
      <c r="A43" s="259" t="s">
        <v>966</v>
      </c>
      <c r="B43" s="260">
        <v>67371.3756</v>
      </c>
    </row>
    <row r="44" ht="21" customHeight="true" spans="1:2">
      <c r="A44" s="259" t="s">
        <v>970</v>
      </c>
      <c r="B44" s="260">
        <v>9597.3756</v>
      </c>
    </row>
    <row r="45" ht="21" customHeight="true" spans="1:2">
      <c r="A45" s="259" t="s">
        <v>2189</v>
      </c>
      <c r="B45" s="260">
        <v>57774</v>
      </c>
    </row>
    <row r="46" ht="21" customHeight="true" spans="1:2">
      <c r="A46" s="259" t="s">
        <v>974</v>
      </c>
      <c r="B46" s="260">
        <v>17128.8221</v>
      </c>
    </row>
    <row r="47" ht="21" customHeight="true" spans="1:2">
      <c r="A47" s="259" t="s">
        <v>978</v>
      </c>
      <c r="B47" s="260">
        <v>6330.7196</v>
      </c>
    </row>
    <row r="48" ht="21" customHeight="true" spans="1:2">
      <c r="A48" s="259" t="s">
        <v>981</v>
      </c>
      <c r="B48" s="260">
        <v>4433</v>
      </c>
    </row>
    <row r="49" ht="21" customHeight="true" spans="1:2">
      <c r="A49" s="259" t="s">
        <v>984</v>
      </c>
      <c r="B49" s="260">
        <v>6365.1025</v>
      </c>
    </row>
    <row r="50" ht="21" customHeight="true" spans="1:2">
      <c r="A50" s="259" t="s">
        <v>987</v>
      </c>
      <c r="B50" s="260">
        <v>22087.5943</v>
      </c>
    </row>
    <row r="51" ht="21" customHeight="true" spans="1:2">
      <c r="A51" s="259" t="s">
        <v>989</v>
      </c>
      <c r="B51" s="260">
        <v>3658</v>
      </c>
    </row>
    <row r="52" ht="21" customHeight="true" spans="1:2">
      <c r="A52" s="259" t="s">
        <v>992</v>
      </c>
      <c r="B52" s="260">
        <v>2028</v>
      </c>
    </row>
    <row r="53" ht="21" customHeight="true" spans="1:2">
      <c r="A53" s="259" t="s">
        <v>995</v>
      </c>
      <c r="B53" s="260">
        <v>8620</v>
      </c>
    </row>
    <row r="54" ht="21" customHeight="true" spans="1:2">
      <c r="A54" s="259" t="s">
        <v>998</v>
      </c>
      <c r="B54" s="260">
        <v>4183.02</v>
      </c>
    </row>
    <row r="55" ht="21" customHeight="true" spans="1:2">
      <c r="A55" s="259" t="s">
        <v>1001</v>
      </c>
      <c r="B55" s="260">
        <v>10270</v>
      </c>
    </row>
    <row r="56" ht="21" customHeight="true" spans="1:2">
      <c r="A56" s="259" t="s">
        <v>2190</v>
      </c>
      <c r="B56" s="260">
        <v>9470</v>
      </c>
    </row>
    <row r="57" ht="21" customHeight="true" spans="1:2">
      <c r="A57" s="259" t="s">
        <v>1004</v>
      </c>
      <c r="B57" s="260">
        <v>800</v>
      </c>
    </row>
    <row r="58" ht="21" customHeight="true" spans="1:2">
      <c r="A58" s="259" t="s">
        <v>1008</v>
      </c>
      <c r="B58" s="260">
        <v>764361</v>
      </c>
    </row>
    <row r="59" ht="21" customHeight="true" spans="1:2">
      <c r="A59" s="259" t="s">
        <v>2191</v>
      </c>
      <c r="B59" s="260">
        <v>262692</v>
      </c>
    </row>
    <row r="60" ht="21" customHeight="true" spans="1:2">
      <c r="A60" s="259" t="s">
        <v>1010</v>
      </c>
      <c r="B60" s="260">
        <v>53860</v>
      </c>
    </row>
    <row r="61" ht="21" customHeight="true" spans="1:2">
      <c r="A61" s="259" t="s">
        <v>1012</v>
      </c>
      <c r="B61" s="260">
        <v>447809</v>
      </c>
    </row>
    <row r="62" ht="21" customHeight="true" spans="1:2">
      <c r="A62" s="259" t="s">
        <v>1014</v>
      </c>
      <c r="B62" s="260">
        <v>454438.0142</v>
      </c>
    </row>
    <row r="63" ht="21" customHeight="true" spans="1:2">
      <c r="A63" s="259" t="s">
        <v>1016</v>
      </c>
      <c r="B63" s="260">
        <v>13650</v>
      </c>
    </row>
    <row r="64" ht="21" customHeight="true" spans="1:2">
      <c r="A64" s="259" t="s">
        <v>1018</v>
      </c>
      <c r="B64" s="260">
        <v>440788.0142</v>
      </c>
    </row>
    <row r="65" ht="21" customHeight="true" spans="1:2">
      <c r="A65" s="259" t="s">
        <v>1021</v>
      </c>
      <c r="B65" s="260">
        <v>6393</v>
      </c>
    </row>
    <row r="66" ht="21" customHeight="true" spans="1:2">
      <c r="A66" s="264" t="s">
        <v>1024</v>
      </c>
      <c r="B66" s="265">
        <v>770913.361881</v>
      </c>
    </row>
    <row r="67" ht="21" customHeight="true" spans="1:2">
      <c r="A67" s="259" t="s">
        <v>1025</v>
      </c>
      <c r="B67" s="260">
        <v>227617.6544</v>
      </c>
    </row>
    <row r="68" ht="21" customHeight="true" spans="1:2">
      <c r="A68" s="259" t="s">
        <v>1027</v>
      </c>
      <c r="B68" s="260">
        <v>16612.745</v>
      </c>
    </row>
    <row r="69" ht="21" customHeight="true" spans="1:2">
      <c r="A69" s="259" t="s">
        <v>1029</v>
      </c>
      <c r="B69" s="260">
        <v>4243.8962</v>
      </c>
    </row>
    <row r="70" ht="21" customHeight="true" spans="1:2">
      <c r="A70" s="259" t="s">
        <v>1032</v>
      </c>
      <c r="B70" s="260">
        <v>1532.49</v>
      </c>
    </row>
    <row r="71" ht="21" customHeight="true" spans="1:2">
      <c r="A71" s="259" t="s">
        <v>1035</v>
      </c>
      <c r="B71" s="260">
        <v>10605.4392</v>
      </c>
    </row>
    <row r="72" ht="21" customHeight="true" spans="1:2">
      <c r="A72" s="259" t="s">
        <v>1038</v>
      </c>
      <c r="B72" s="260">
        <v>1674.9587</v>
      </c>
    </row>
    <row r="73" ht="21" customHeight="true" spans="1:2">
      <c r="A73" s="259" t="s">
        <v>1041</v>
      </c>
      <c r="B73" s="260">
        <v>3920.4</v>
      </c>
    </row>
    <row r="74" ht="21" customHeight="true" spans="1:2">
      <c r="A74" s="259" t="s">
        <v>1044</v>
      </c>
      <c r="B74" s="260">
        <v>5683.99</v>
      </c>
    </row>
    <row r="75" s="226" customFormat="true" ht="21" customHeight="true" spans="1:2">
      <c r="A75" s="259" t="s">
        <v>1047</v>
      </c>
      <c r="B75" s="260">
        <v>428.4</v>
      </c>
    </row>
    <row r="76" s="226" customFormat="true" ht="21" customHeight="true" spans="1:2">
      <c r="A76" s="259" t="s">
        <v>1051</v>
      </c>
      <c r="B76" s="260">
        <v>979.96</v>
      </c>
    </row>
    <row r="77" s="226" customFormat="true" ht="21" customHeight="true" spans="1:2">
      <c r="A77" s="259" t="s">
        <v>1055</v>
      </c>
      <c r="B77" s="260">
        <v>164810.6177</v>
      </c>
    </row>
    <row r="78" s="226" customFormat="true" ht="21" customHeight="true" spans="1:2">
      <c r="A78" s="259" t="s">
        <v>1058</v>
      </c>
      <c r="B78" s="260">
        <v>22453.0898</v>
      </c>
    </row>
    <row r="79" s="226" customFormat="true" ht="21" customHeight="true" spans="1:2">
      <c r="A79" s="259" t="s">
        <v>1060</v>
      </c>
      <c r="B79" s="260">
        <v>9957.0986</v>
      </c>
    </row>
    <row r="80" s="226" customFormat="true" ht="21" customHeight="true" spans="1:2">
      <c r="A80" s="259" t="s">
        <v>1062</v>
      </c>
      <c r="B80" s="260">
        <v>10685.216</v>
      </c>
    </row>
    <row r="81" s="226" customFormat="true" ht="21" customHeight="true" spans="1:2">
      <c r="A81" s="259" t="s">
        <v>1065</v>
      </c>
      <c r="B81" s="260">
        <v>94.98</v>
      </c>
    </row>
    <row r="82" s="226" customFormat="true" ht="21" customHeight="true" spans="1:2">
      <c r="A82" s="259" t="s">
        <v>1068</v>
      </c>
      <c r="B82" s="260">
        <v>88048.430481</v>
      </c>
    </row>
    <row r="83" s="226" customFormat="true" ht="21" customHeight="true" spans="1:2">
      <c r="A83" s="259" t="s">
        <v>1070</v>
      </c>
      <c r="B83" s="260">
        <v>1358.9867</v>
      </c>
    </row>
    <row r="84" s="226" customFormat="true" ht="21" customHeight="true" spans="1:2">
      <c r="A84" s="259" t="s">
        <v>1073</v>
      </c>
      <c r="B84" s="260">
        <v>199.64</v>
      </c>
    </row>
    <row r="85" s="226" customFormat="true" ht="21" customHeight="true" spans="1:2">
      <c r="A85" s="259" t="s">
        <v>1076</v>
      </c>
      <c r="B85" s="260">
        <v>71973.458381</v>
      </c>
    </row>
    <row r="86" s="226" customFormat="true" ht="21" customHeight="true" spans="1:2">
      <c r="A86" s="259" t="s">
        <v>1079</v>
      </c>
      <c r="B86" s="260">
        <v>3446.98</v>
      </c>
    </row>
    <row r="87" s="226" customFormat="true" ht="21" customHeight="true" spans="1:2">
      <c r="A87" s="259" t="s">
        <v>1082</v>
      </c>
      <c r="B87" s="260">
        <v>1162.2272</v>
      </c>
    </row>
    <row r="88" s="226" customFormat="true" ht="21" customHeight="true" spans="1:2">
      <c r="A88" s="259" t="s">
        <v>1088</v>
      </c>
      <c r="B88" s="260">
        <v>6926.1816</v>
      </c>
    </row>
    <row r="89" ht="21" customHeight="true" spans="1:2">
      <c r="A89" s="259" t="s">
        <v>1092</v>
      </c>
      <c r="B89" s="260">
        <v>13396.3442</v>
      </c>
    </row>
    <row r="90" ht="21" customHeight="true" spans="1:2">
      <c r="A90" s="259" t="s">
        <v>1095</v>
      </c>
      <c r="B90" s="260">
        <v>35</v>
      </c>
    </row>
    <row r="91" ht="21" customHeight="true" spans="1:2">
      <c r="A91" s="259" t="s">
        <v>1098</v>
      </c>
      <c r="B91" s="260">
        <v>13000</v>
      </c>
    </row>
    <row r="92" ht="21" customHeight="true" spans="1:2">
      <c r="A92" s="259" t="s">
        <v>1101</v>
      </c>
      <c r="B92" s="260">
        <v>29541.573</v>
      </c>
    </row>
    <row r="93" ht="21" customHeight="true" spans="1:2">
      <c r="A93" s="259" t="s">
        <v>2192</v>
      </c>
      <c r="B93" s="260">
        <v>10324.5856</v>
      </c>
    </row>
    <row r="94" ht="21" customHeight="true" spans="1:2">
      <c r="A94" s="259" t="s">
        <v>2193</v>
      </c>
      <c r="B94" s="260">
        <v>2488.5</v>
      </c>
    </row>
    <row r="95" ht="21" customHeight="true" spans="1:2">
      <c r="A95" s="259" t="s">
        <v>2194</v>
      </c>
      <c r="B95" s="260">
        <v>13278.0027</v>
      </c>
    </row>
    <row r="96" ht="21" customHeight="true" spans="1:2">
      <c r="A96" s="259" t="s">
        <v>1108</v>
      </c>
      <c r="B96" s="260">
        <v>147792.18</v>
      </c>
    </row>
    <row r="97" ht="21" customHeight="true" spans="1:2">
      <c r="A97" s="262" t="s">
        <v>1111</v>
      </c>
      <c r="B97" s="263">
        <v>85237</v>
      </c>
    </row>
    <row r="98" ht="21" customHeight="true" spans="1:2">
      <c r="A98" s="259" t="s">
        <v>1114</v>
      </c>
      <c r="B98" s="260">
        <v>944</v>
      </c>
    </row>
    <row r="99" ht="21" customHeight="true" spans="1:2">
      <c r="A99" s="259" t="s">
        <v>1117</v>
      </c>
      <c r="B99" s="260">
        <v>61611.18</v>
      </c>
    </row>
    <row r="100" ht="21" customHeight="true" spans="1:2">
      <c r="A100" s="259" t="s">
        <v>1120</v>
      </c>
      <c r="B100" s="260">
        <v>242064.09</v>
      </c>
    </row>
    <row r="101" ht="21" customHeight="true" spans="1:2">
      <c r="A101" s="257" t="s">
        <v>1123</v>
      </c>
      <c r="B101" s="258">
        <v>5581937.703251</v>
      </c>
    </row>
    <row r="102" ht="21" customHeight="true" spans="1:2">
      <c r="A102" s="259" t="s">
        <v>1125</v>
      </c>
      <c r="B102" s="260">
        <v>69754.6026</v>
      </c>
    </row>
    <row r="103" ht="21" customHeight="true" spans="1:2">
      <c r="A103" s="259" t="s">
        <v>1129</v>
      </c>
      <c r="B103" s="260">
        <v>2422.3637</v>
      </c>
    </row>
    <row r="104" ht="21" customHeight="true" spans="1:2">
      <c r="A104" s="259" t="s">
        <v>1135</v>
      </c>
      <c r="B104" s="260">
        <v>6716.8865</v>
      </c>
    </row>
    <row r="105" ht="21" customHeight="true" spans="1:2">
      <c r="A105" s="259" t="s">
        <v>1138</v>
      </c>
      <c r="B105" s="260">
        <v>1756.4261</v>
      </c>
    </row>
    <row r="106" ht="21" customHeight="true" spans="1:2">
      <c r="A106" s="259" t="s">
        <v>1142</v>
      </c>
      <c r="B106" s="260">
        <v>42694.9028</v>
      </c>
    </row>
    <row r="107" ht="21" customHeight="true" spans="1:2">
      <c r="A107" s="259" t="s">
        <v>1146</v>
      </c>
      <c r="B107" s="260">
        <v>14132.515515</v>
      </c>
    </row>
    <row r="108" ht="21" customHeight="true" spans="1:2">
      <c r="A108" s="259" t="s">
        <v>1150</v>
      </c>
      <c r="B108" s="260">
        <v>912</v>
      </c>
    </row>
    <row r="109" ht="21" customHeight="true" spans="1:2">
      <c r="A109" s="259" t="s">
        <v>1160</v>
      </c>
      <c r="B109" s="260">
        <v>2955.760015</v>
      </c>
    </row>
    <row r="110" ht="21" customHeight="true" spans="1:2">
      <c r="A110" s="259" t="s">
        <v>1163</v>
      </c>
      <c r="B110" s="260">
        <v>1576141.836341</v>
      </c>
    </row>
    <row r="111" ht="21" customHeight="true" spans="1:2">
      <c r="A111" s="259" t="s">
        <v>1166</v>
      </c>
      <c r="B111" s="260">
        <v>250182.1223</v>
      </c>
    </row>
    <row r="112" ht="21" customHeight="true" spans="1:2">
      <c r="A112" s="259" t="s">
        <v>1169</v>
      </c>
      <c r="B112" s="260">
        <v>526752.049284</v>
      </c>
    </row>
    <row r="113" ht="21" customHeight="true" spans="1:2">
      <c r="A113" s="259" t="s">
        <v>1173</v>
      </c>
      <c r="B113" s="260">
        <v>534.7363</v>
      </c>
    </row>
    <row r="114" ht="21" customHeight="true" spans="1:2">
      <c r="A114" s="259" t="s">
        <v>1176</v>
      </c>
      <c r="B114" s="260">
        <v>226044.737621</v>
      </c>
    </row>
    <row r="115" ht="21" customHeight="true" spans="1:2">
      <c r="A115" s="259" t="s">
        <v>1179</v>
      </c>
      <c r="B115" s="260">
        <v>96634.424495</v>
      </c>
    </row>
    <row r="116" ht="21" customHeight="true" spans="1:2">
      <c r="A116" s="259" t="s">
        <v>1183</v>
      </c>
      <c r="B116" s="260">
        <v>427013</v>
      </c>
    </row>
    <row r="117" ht="21" customHeight="true" spans="1:2">
      <c r="A117" s="259" t="s">
        <v>1187</v>
      </c>
      <c r="B117" s="260">
        <v>48980.766341</v>
      </c>
    </row>
    <row r="118" ht="21" customHeight="true" spans="1:2">
      <c r="A118" s="259" t="s">
        <v>1190</v>
      </c>
      <c r="B118" s="260">
        <v>4372</v>
      </c>
    </row>
    <row r="119" ht="21" customHeight="true" spans="1:2">
      <c r="A119" s="266" t="s">
        <v>1193</v>
      </c>
      <c r="B119" s="260">
        <v>2400</v>
      </c>
    </row>
    <row r="120" ht="21" customHeight="true" spans="1:2">
      <c r="A120" s="266" t="s">
        <v>1196</v>
      </c>
      <c r="B120" s="260">
        <v>1972</v>
      </c>
    </row>
    <row r="121" ht="21" customHeight="true" spans="1:2">
      <c r="A121" s="259" t="s">
        <v>1200</v>
      </c>
      <c r="B121" s="260">
        <v>9685</v>
      </c>
    </row>
    <row r="122" ht="21" customHeight="true" spans="1:2">
      <c r="A122" s="259" t="s">
        <v>1203</v>
      </c>
      <c r="B122" s="260">
        <v>6320</v>
      </c>
    </row>
    <row r="123" ht="21" customHeight="true" spans="1:2">
      <c r="A123" s="259" t="s">
        <v>2195</v>
      </c>
      <c r="B123" s="260">
        <v>2800</v>
      </c>
    </row>
    <row r="124" ht="21" customHeight="true" spans="1:2">
      <c r="A124" s="259" t="s">
        <v>2196</v>
      </c>
      <c r="B124" s="260">
        <v>565</v>
      </c>
    </row>
    <row r="125" ht="21" customHeight="true" spans="1:2">
      <c r="A125" s="259" t="s">
        <v>1214</v>
      </c>
      <c r="B125" s="260">
        <v>4478.15</v>
      </c>
    </row>
    <row r="126" ht="21" customHeight="true" spans="1:2">
      <c r="A126" s="259" t="s">
        <v>1221</v>
      </c>
      <c r="B126" s="260">
        <v>4478.15</v>
      </c>
    </row>
    <row r="127" ht="21" customHeight="true" spans="1:2">
      <c r="A127" s="259" t="s">
        <v>1224</v>
      </c>
      <c r="B127" s="260">
        <v>106640</v>
      </c>
    </row>
    <row r="128" ht="21" customHeight="true" spans="1:2">
      <c r="A128" s="262" t="s">
        <v>2197</v>
      </c>
      <c r="B128" s="263">
        <v>18</v>
      </c>
    </row>
    <row r="129" ht="21" customHeight="true" spans="1:2">
      <c r="A129" s="259" t="s">
        <v>1230</v>
      </c>
      <c r="B129" s="260">
        <v>106622</v>
      </c>
    </row>
    <row r="130" ht="21" customHeight="true" spans="1:2">
      <c r="A130" s="259" t="s">
        <v>1236</v>
      </c>
      <c r="B130" s="260">
        <v>3087.6289</v>
      </c>
    </row>
    <row r="131" ht="21" customHeight="true" spans="1:2">
      <c r="A131" s="259" t="s">
        <v>2198</v>
      </c>
      <c r="B131" s="260">
        <v>440.49</v>
      </c>
    </row>
    <row r="132" ht="21" customHeight="true" spans="1:2">
      <c r="A132" s="259" t="s">
        <v>1239</v>
      </c>
      <c r="B132" s="260">
        <v>1615.1389</v>
      </c>
    </row>
    <row r="133" ht="21" customHeight="true" spans="1:2">
      <c r="A133" s="259" t="s">
        <v>1242</v>
      </c>
      <c r="B133" s="260">
        <v>1032</v>
      </c>
    </row>
    <row r="134" ht="21" customHeight="true" spans="1:2">
      <c r="A134" s="259" t="s">
        <v>1245</v>
      </c>
      <c r="B134" s="260">
        <v>45671.2208</v>
      </c>
    </row>
    <row r="135" ht="21" customHeight="true" spans="1:2">
      <c r="A135" s="259" t="s">
        <v>2199</v>
      </c>
      <c r="B135" s="260">
        <v>1446.8268</v>
      </c>
    </row>
    <row r="136" ht="21" customHeight="true" spans="1:2">
      <c r="A136" s="259" t="s">
        <v>2200</v>
      </c>
      <c r="B136" s="260">
        <v>929.6485</v>
      </c>
    </row>
    <row r="137" ht="21" customHeight="true" spans="1:2">
      <c r="A137" s="259" t="s">
        <v>1255</v>
      </c>
      <c r="B137" s="260">
        <v>43294.7455</v>
      </c>
    </row>
    <row r="138" ht="21" customHeight="true" spans="1:2">
      <c r="A138" s="259" t="s">
        <v>1258</v>
      </c>
      <c r="B138" s="260">
        <v>3007.5569</v>
      </c>
    </row>
    <row r="139" ht="21" customHeight="true" spans="1:2">
      <c r="A139" s="259" t="s">
        <v>1261</v>
      </c>
      <c r="B139" s="260">
        <v>856.49</v>
      </c>
    </row>
    <row r="140" ht="21" customHeight="true" spans="1:2">
      <c r="A140" s="259" t="s">
        <v>2201</v>
      </c>
      <c r="B140" s="260">
        <v>500</v>
      </c>
    </row>
    <row r="141" ht="21" customHeight="true" spans="1:2">
      <c r="A141" s="259" t="s">
        <v>2202</v>
      </c>
      <c r="B141" s="260">
        <v>500</v>
      </c>
    </row>
    <row r="142" ht="21" customHeight="true" spans="1:2">
      <c r="A142" s="259" t="s">
        <v>1264</v>
      </c>
      <c r="B142" s="260">
        <v>9035.7919</v>
      </c>
    </row>
    <row r="143" ht="21" customHeight="true" spans="1:2">
      <c r="A143" s="259" t="s">
        <v>2203</v>
      </c>
      <c r="B143" s="260">
        <v>9035.7919</v>
      </c>
    </row>
    <row r="144" ht="21" customHeight="true" spans="1:2">
      <c r="A144" s="259" t="s">
        <v>1270</v>
      </c>
      <c r="B144" s="260">
        <v>105141</v>
      </c>
    </row>
    <row r="145" ht="21" customHeight="true" spans="1:2">
      <c r="A145" s="259" t="s">
        <v>2204</v>
      </c>
      <c r="B145" s="260">
        <v>105141</v>
      </c>
    </row>
    <row r="146" ht="21" customHeight="true" spans="1:2">
      <c r="A146" s="259" t="s">
        <v>1276</v>
      </c>
      <c r="B146" s="260">
        <v>28985.856</v>
      </c>
    </row>
    <row r="147" ht="21" customHeight="true" spans="1:2">
      <c r="A147" s="259" t="s">
        <v>1279</v>
      </c>
      <c r="B147" s="260">
        <v>1544.39</v>
      </c>
    </row>
    <row r="148" ht="21" customHeight="true" spans="1:2">
      <c r="A148" s="259" t="s">
        <v>2205</v>
      </c>
      <c r="B148" s="260">
        <v>75</v>
      </c>
    </row>
    <row r="149" ht="21" customHeight="true" spans="1:2">
      <c r="A149" s="259" t="s">
        <v>1283</v>
      </c>
      <c r="B149" s="260">
        <v>7857</v>
      </c>
    </row>
    <row r="150" ht="21" customHeight="true" spans="1:2">
      <c r="A150" s="259" t="s">
        <v>1286</v>
      </c>
      <c r="B150" s="260">
        <v>58156.554295</v>
      </c>
    </row>
    <row r="151" ht="21" customHeight="true" spans="1:2">
      <c r="A151" s="259" t="s">
        <v>1289</v>
      </c>
      <c r="B151" s="260">
        <v>58156.554295</v>
      </c>
    </row>
    <row r="152" ht="21" customHeight="true" spans="1:2">
      <c r="A152" s="259" t="s">
        <v>1292</v>
      </c>
      <c r="B152" s="260">
        <v>3543147.99</v>
      </c>
    </row>
    <row r="153" ht="21" customHeight="true" spans="1:2">
      <c r="A153" s="257" t="s">
        <v>1295</v>
      </c>
      <c r="B153" s="258">
        <v>5740079.04439</v>
      </c>
    </row>
    <row r="154" ht="21" customHeight="true" spans="1:2">
      <c r="A154" s="259" t="s">
        <v>1298</v>
      </c>
      <c r="B154" s="260">
        <v>29275.89251</v>
      </c>
    </row>
    <row r="155" ht="21" customHeight="true" spans="1:2">
      <c r="A155" s="259" t="s">
        <v>1301</v>
      </c>
      <c r="B155" s="260">
        <v>107922.04473</v>
      </c>
    </row>
    <row r="156" ht="21" customHeight="true" spans="1:2">
      <c r="A156" s="259" t="s">
        <v>1304</v>
      </c>
      <c r="B156" s="260">
        <v>89408.844386</v>
      </c>
    </row>
    <row r="157" ht="21" customHeight="true" spans="1:2">
      <c r="A157" s="259" t="s">
        <v>1307</v>
      </c>
      <c r="B157" s="260">
        <v>8014.19</v>
      </c>
    </row>
    <row r="158" ht="21" customHeight="true" spans="1:2">
      <c r="A158" s="259" t="s">
        <v>1318</v>
      </c>
      <c r="B158" s="260">
        <v>209.3211</v>
      </c>
    </row>
    <row r="159" ht="21" customHeight="true" spans="1:2">
      <c r="A159" s="262" t="s">
        <v>1321</v>
      </c>
      <c r="B159" s="263">
        <v>58.971294</v>
      </c>
    </row>
    <row r="160" ht="21" customHeight="true" spans="1:2">
      <c r="A160" s="259" t="s">
        <v>1324</v>
      </c>
      <c r="B160" s="260">
        <v>9104.45795</v>
      </c>
    </row>
    <row r="161" ht="21" customHeight="true" spans="1:2">
      <c r="A161" s="259" t="s">
        <v>1328</v>
      </c>
      <c r="B161" s="260">
        <v>1126.26</v>
      </c>
    </row>
    <row r="162" ht="21" customHeight="true" spans="1:2">
      <c r="A162" s="259" t="s">
        <v>1334</v>
      </c>
      <c r="B162" s="260">
        <v>2403</v>
      </c>
    </row>
    <row r="163" ht="21" customHeight="true" spans="1:2">
      <c r="A163" s="259" t="s">
        <v>1337</v>
      </c>
      <c r="B163" s="260">
        <v>200</v>
      </c>
    </row>
    <row r="164" ht="21" customHeight="true" spans="1:2">
      <c r="A164" s="259" t="s">
        <v>1340</v>
      </c>
      <c r="B164" s="260">
        <v>2203</v>
      </c>
    </row>
    <row r="165" ht="21" customHeight="true" spans="1:2">
      <c r="A165" s="259" t="s">
        <v>1343</v>
      </c>
      <c r="B165" s="260">
        <v>214824.74515</v>
      </c>
    </row>
    <row r="166" ht="21" customHeight="true" spans="1:2">
      <c r="A166" s="259" t="s">
        <v>1347</v>
      </c>
      <c r="B166" s="260">
        <v>35726.808</v>
      </c>
    </row>
    <row r="167" ht="21" customHeight="true" spans="1:2">
      <c r="A167" s="259" t="s">
        <v>1350</v>
      </c>
      <c r="B167" s="260">
        <v>5289.0663</v>
      </c>
    </row>
    <row r="168" ht="21" customHeight="true" spans="1:2">
      <c r="A168" s="259" t="s">
        <v>1353</v>
      </c>
      <c r="B168" s="260">
        <v>8034.81</v>
      </c>
    </row>
    <row r="169" ht="21" customHeight="true" spans="1:2">
      <c r="A169" s="259" t="s">
        <v>1357</v>
      </c>
      <c r="B169" s="260">
        <v>3457.29455</v>
      </c>
    </row>
    <row r="170" ht="21" customHeight="true" spans="1:2">
      <c r="A170" s="259" t="s">
        <v>1363</v>
      </c>
      <c r="B170" s="260">
        <v>4258.33</v>
      </c>
    </row>
    <row r="171" ht="21" customHeight="true" spans="1:2">
      <c r="A171" s="259" t="s">
        <v>1366</v>
      </c>
      <c r="B171" s="260">
        <v>111743.6</v>
      </c>
    </row>
    <row r="172" ht="21" customHeight="true" spans="1:2">
      <c r="A172" s="259" t="s">
        <v>1369</v>
      </c>
      <c r="B172" s="260">
        <v>46314.8363</v>
      </c>
    </row>
    <row r="173" ht="21" customHeight="true" spans="1:2">
      <c r="A173" s="259" t="s">
        <v>1372</v>
      </c>
      <c r="B173" s="260">
        <v>31103.8</v>
      </c>
    </row>
    <row r="174" ht="21" customHeight="true" spans="1:2">
      <c r="A174" s="259" t="s">
        <v>1376</v>
      </c>
      <c r="B174" s="260">
        <v>27487</v>
      </c>
    </row>
    <row r="175" ht="21" customHeight="true" spans="1:2">
      <c r="A175" s="259" t="s">
        <v>2206</v>
      </c>
      <c r="B175" s="260">
        <v>3616.8</v>
      </c>
    </row>
    <row r="176" ht="21" customHeight="true" spans="1:2">
      <c r="A176" s="259" t="s">
        <v>1380</v>
      </c>
      <c r="B176" s="260">
        <v>1814.8913</v>
      </c>
    </row>
    <row r="177" ht="21" customHeight="true" spans="1:2">
      <c r="A177" s="259" t="s">
        <v>1383</v>
      </c>
      <c r="B177" s="260">
        <v>938.2209</v>
      </c>
    </row>
    <row r="178" ht="21" customHeight="true" spans="1:2">
      <c r="A178" s="259" t="s">
        <v>2207</v>
      </c>
      <c r="B178" s="260">
        <v>876.6704</v>
      </c>
    </row>
    <row r="179" ht="21" customHeight="true" spans="1:2">
      <c r="A179" s="259" t="s">
        <v>1390</v>
      </c>
      <c r="B179" s="260">
        <v>13.1</v>
      </c>
    </row>
    <row r="180" ht="21" customHeight="true" spans="1:2">
      <c r="A180" s="259" t="s">
        <v>2208</v>
      </c>
      <c r="B180" s="260">
        <v>13.1</v>
      </c>
    </row>
    <row r="181" ht="21" customHeight="true" spans="1:2">
      <c r="A181" s="259" t="s">
        <v>1400</v>
      </c>
      <c r="B181" s="260">
        <v>159200</v>
      </c>
    </row>
    <row r="182" ht="21" customHeight="true" spans="1:2">
      <c r="A182" s="259" t="s">
        <v>1404</v>
      </c>
      <c r="B182" s="260">
        <v>100</v>
      </c>
    </row>
    <row r="183" ht="21" customHeight="true" spans="1:2">
      <c r="A183" s="259" t="s">
        <v>1407</v>
      </c>
      <c r="B183" s="260">
        <v>159100</v>
      </c>
    </row>
    <row r="184" ht="21" customHeight="true" spans="1:2">
      <c r="A184" s="259" t="s">
        <v>1410</v>
      </c>
      <c r="B184" s="260">
        <v>600</v>
      </c>
    </row>
    <row r="185" ht="21" customHeight="true" spans="1:2">
      <c r="A185" s="259" t="s">
        <v>1412</v>
      </c>
      <c r="B185" s="260">
        <v>600</v>
      </c>
    </row>
    <row r="186" ht="21" customHeight="true" spans="1:2">
      <c r="A186" s="259" t="s">
        <v>1414</v>
      </c>
      <c r="B186" s="260">
        <v>7.4</v>
      </c>
    </row>
    <row r="187" ht="21" customHeight="true" spans="1:2">
      <c r="A187" s="259" t="s">
        <v>1417</v>
      </c>
      <c r="B187" s="260">
        <v>7.4</v>
      </c>
    </row>
    <row r="188" ht="21" customHeight="true" spans="1:2">
      <c r="A188" s="259" t="s">
        <v>1420</v>
      </c>
      <c r="B188" s="260">
        <v>11865.5207</v>
      </c>
    </row>
    <row r="189" ht="21" customHeight="true" spans="1:2">
      <c r="A189" s="259" t="s">
        <v>1423</v>
      </c>
      <c r="B189" s="260">
        <v>737.72</v>
      </c>
    </row>
    <row r="190" ht="21" customHeight="true" spans="1:2">
      <c r="A190" s="262" t="s">
        <v>1426</v>
      </c>
      <c r="B190" s="263">
        <v>483.6983</v>
      </c>
    </row>
    <row r="191" ht="21" customHeight="true" spans="1:2">
      <c r="A191" s="259" t="s">
        <v>1429</v>
      </c>
      <c r="B191" s="260">
        <v>6346.4</v>
      </c>
    </row>
    <row r="192" ht="21" customHeight="true" spans="1:2">
      <c r="A192" s="259" t="s">
        <v>1432</v>
      </c>
      <c r="B192" s="260">
        <v>332739.67</v>
      </c>
    </row>
    <row r="193" ht="21" customHeight="true" spans="1:2">
      <c r="A193" s="259" t="s">
        <v>1435</v>
      </c>
      <c r="B193" s="260">
        <v>332739.67</v>
      </c>
    </row>
    <row r="194" ht="21" customHeight="true" spans="1:2">
      <c r="A194" s="259" t="s">
        <v>1438</v>
      </c>
      <c r="B194" s="260">
        <v>4848308.98</v>
      </c>
    </row>
    <row r="195" ht="21" customHeight="true" spans="1:2">
      <c r="A195" s="257" t="s">
        <v>1441</v>
      </c>
      <c r="B195" s="258">
        <v>1170574.245383</v>
      </c>
    </row>
    <row r="196" ht="21" customHeight="true" spans="1:2">
      <c r="A196" s="259" t="s">
        <v>1442</v>
      </c>
      <c r="B196" s="260">
        <v>37115.8294</v>
      </c>
    </row>
    <row r="197" ht="21" customHeight="true" spans="1:2">
      <c r="A197" s="259" t="s">
        <v>1445</v>
      </c>
      <c r="B197" s="260">
        <v>669.59</v>
      </c>
    </row>
    <row r="198" ht="21" customHeight="true" spans="1:2">
      <c r="A198" s="259" t="s">
        <v>1451</v>
      </c>
      <c r="B198" s="260">
        <v>21108.4</v>
      </c>
    </row>
    <row r="199" ht="21" customHeight="true" spans="1:2">
      <c r="A199" s="259" t="s">
        <v>1454</v>
      </c>
      <c r="B199" s="260">
        <v>5437.7926</v>
      </c>
    </row>
    <row r="200" ht="21" customHeight="true" spans="1:2">
      <c r="A200" s="259" t="s">
        <v>1458</v>
      </c>
      <c r="B200" s="260">
        <v>3277.8926</v>
      </c>
    </row>
    <row r="201" ht="21" customHeight="true" spans="1:2">
      <c r="A201" s="259" t="s">
        <v>1462</v>
      </c>
      <c r="B201" s="260">
        <v>2159.9</v>
      </c>
    </row>
    <row r="202" ht="21" customHeight="true" spans="1:2">
      <c r="A202" s="259" t="s">
        <v>1465</v>
      </c>
      <c r="B202" s="260">
        <v>457635.4468</v>
      </c>
    </row>
    <row r="203" ht="21" customHeight="true" spans="1:2">
      <c r="A203" s="259" t="s">
        <v>1468</v>
      </c>
      <c r="B203" s="260">
        <v>51646</v>
      </c>
    </row>
    <row r="204" ht="21" customHeight="true" spans="1:2">
      <c r="A204" s="259" t="s">
        <v>1471</v>
      </c>
      <c r="B204" s="260">
        <v>237397</v>
      </c>
    </row>
    <row r="205" ht="21" customHeight="true" spans="1:2">
      <c r="A205" s="259" t="s">
        <v>1474</v>
      </c>
      <c r="B205" s="260">
        <v>28059.4468</v>
      </c>
    </row>
    <row r="206" s="226" customFormat="true" ht="21" customHeight="true" spans="1:2">
      <c r="A206" s="259" t="s">
        <v>1478</v>
      </c>
      <c r="B206" s="260">
        <v>11614</v>
      </c>
    </row>
    <row r="207" s="226" customFormat="true" ht="21" customHeight="true" spans="1:2">
      <c r="A207" s="259" t="s">
        <v>1481</v>
      </c>
      <c r="B207" s="260">
        <v>128919</v>
      </c>
    </row>
    <row r="208" s="226" customFormat="true" ht="21" customHeight="true" spans="1:2">
      <c r="A208" s="259" t="s">
        <v>2209</v>
      </c>
      <c r="B208" s="260">
        <v>32752.39</v>
      </c>
    </row>
    <row r="209" s="226" customFormat="true" ht="21" customHeight="true" spans="1:2">
      <c r="A209" s="259" t="s">
        <v>2210</v>
      </c>
      <c r="B209" s="260">
        <v>15523</v>
      </c>
    </row>
    <row r="210" s="226" customFormat="true" ht="21" customHeight="true" spans="1:2">
      <c r="A210" s="259" t="s">
        <v>2211</v>
      </c>
      <c r="B210" s="260">
        <v>16066.9</v>
      </c>
    </row>
    <row r="211" s="226" customFormat="true" ht="21" customHeight="true" spans="1:2">
      <c r="A211" s="259" t="s">
        <v>2212</v>
      </c>
      <c r="B211" s="260">
        <v>1162.49</v>
      </c>
    </row>
    <row r="212" s="226" customFormat="true" ht="21" customHeight="true" spans="1:2">
      <c r="A212" s="259" t="s">
        <v>1484</v>
      </c>
      <c r="B212" s="260">
        <v>222.88</v>
      </c>
    </row>
    <row r="213" s="226" customFormat="true" ht="21" customHeight="true" spans="1:2">
      <c r="A213" s="259" t="s">
        <v>1487</v>
      </c>
      <c r="B213" s="260">
        <v>222.88</v>
      </c>
    </row>
    <row r="214" s="226" customFormat="true" ht="21" customHeight="true" spans="1:2">
      <c r="A214" s="259" t="s">
        <v>1490</v>
      </c>
      <c r="B214" s="260">
        <v>14700</v>
      </c>
    </row>
    <row r="215" s="226" customFormat="true" ht="21" customHeight="true" spans="1:2">
      <c r="A215" s="259" t="s">
        <v>1493</v>
      </c>
      <c r="B215" s="260">
        <v>14700</v>
      </c>
    </row>
    <row r="216" s="226" customFormat="true" ht="21" customHeight="true" spans="1:2">
      <c r="A216" s="259" t="s">
        <v>1496</v>
      </c>
      <c r="B216" s="260">
        <v>63981.714583</v>
      </c>
    </row>
    <row r="217" s="226" customFormat="true" ht="21" customHeight="true" spans="1:2">
      <c r="A217" s="259" t="s">
        <v>1499</v>
      </c>
      <c r="B217" s="260">
        <v>63981.714583</v>
      </c>
    </row>
    <row r="218" s="226" customFormat="true" ht="21" customHeight="true" spans="1:2">
      <c r="A218" s="259" t="s">
        <v>1502</v>
      </c>
      <c r="B218" s="260">
        <v>8000</v>
      </c>
    </row>
    <row r="219" s="226" customFormat="true" ht="21" customHeight="true" spans="1:2">
      <c r="A219" s="259" t="s">
        <v>1505</v>
      </c>
      <c r="B219" s="260">
        <v>8000</v>
      </c>
    </row>
    <row r="220" s="226" customFormat="true" ht="21" customHeight="true" spans="1:2">
      <c r="A220" s="259" t="s">
        <v>1509</v>
      </c>
      <c r="B220" s="260">
        <v>3890.562</v>
      </c>
    </row>
    <row r="221" s="226" customFormat="true" ht="21" customHeight="true" spans="1:2">
      <c r="A221" s="262" t="s">
        <v>2213</v>
      </c>
      <c r="B221" s="263">
        <v>1752.3897</v>
      </c>
    </row>
    <row r="222" s="226" customFormat="true" ht="21" customHeight="true" spans="1:2">
      <c r="A222" s="259" t="s">
        <v>1519</v>
      </c>
      <c r="B222" s="260">
        <v>232000</v>
      </c>
    </row>
    <row r="223" s="226" customFormat="true" ht="21" customHeight="true" spans="1:2">
      <c r="A223" s="259" t="s">
        <v>1521</v>
      </c>
      <c r="B223" s="260">
        <v>232000</v>
      </c>
    </row>
    <row r="224" s="226" customFormat="true" ht="21" customHeight="true" spans="1:2">
      <c r="A224" s="259" t="s">
        <v>1523</v>
      </c>
      <c r="B224" s="260">
        <v>314837.63</v>
      </c>
    </row>
    <row r="225" s="226" customFormat="true" ht="21" customHeight="true" spans="1:2">
      <c r="A225" s="257" t="s">
        <v>1526</v>
      </c>
      <c r="B225" s="258">
        <v>5895483.234649</v>
      </c>
    </row>
    <row r="226" s="226" customFormat="true" ht="21" customHeight="true" spans="1:2">
      <c r="A226" s="259" t="s">
        <v>1527</v>
      </c>
      <c r="B226" s="260">
        <v>652943.154732</v>
      </c>
    </row>
    <row r="227" s="226" customFormat="true" ht="21" customHeight="true" spans="1:2">
      <c r="A227" s="259" t="s">
        <v>1529</v>
      </c>
      <c r="B227" s="260">
        <v>45825.8361</v>
      </c>
    </row>
    <row r="228" s="226" customFormat="true" ht="21" customHeight="true" spans="1:2">
      <c r="A228" s="259" t="s">
        <v>1532</v>
      </c>
      <c r="B228" s="260">
        <v>1752.5637</v>
      </c>
    </row>
    <row r="229" s="226" customFormat="true" ht="21" customHeight="true" spans="1:2">
      <c r="A229" s="259" t="s">
        <v>1534</v>
      </c>
      <c r="B229" s="260">
        <v>370.341</v>
      </c>
    </row>
    <row r="230" s="226" customFormat="true" ht="21" customHeight="true" spans="1:2">
      <c r="A230" s="259" t="s">
        <v>1536</v>
      </c>
      <c r="B230" s="260">
        <v>5308.5336</v>
      </c>
    </row>
    <row r="231" s="226" customFormat="true" ht="21" customHeight="true" spans="1:2">
      <c r="A231" s="259" t="s">
        <v>1538</v>
      </c>
      <c r="B231" s="260">
        <v>2757.475</v>
      </c>
    </row>
    <row r="232" s="226" customFormat="true" ht="21" customHeight="true" spans="1:2">
      <c r="A232" s="259" t="s">
        <v>1540</v>
      </c>
      <c r="B232" s="260">
        <v>2204.775</v>
      </c>
    </row>
    <row r="233" s="226" customFormat="true" ht="21" customHeight="true" spans="1:2">
      <c r="A233" s="259" t="s">
        <v>1542</v>
      </c>
      <c r="B233" s="260">
        <v>117.9</v>
      </c>
    </row>
    <row r="234" s="226" customFormat="true" ht="21" customHeight="true" spans="1:2">
      <c r="A234" s="259" t="s">
        <v>1544</v>
      </c>
      <c r="B234" s="260">
        <v>12000</v>
      </c>
    </row>
    <row r="235" s="226" customFormat="true" ht="21" customHeight="true" spans="1:2">
      <c r="A235" s="259" t="s">
        <v>1546</v>
      </c>
      <c r="B235" s="260">
        <v>311394</v>
      </c>
    </row>
    <row r="236" s="226" customFormat="true" ht="21" customHeight="true" spans="1:2">
      <c r="A236" s="259" t="s">
        <v>1548</v>
      </c>
      <c r="B236" s="260">
        <v>5270</v>
      </c>
    </row>
    <row r="237" s="226" customFormat="true" ht="21" customHeight="true" spans="1:2">
      <c r="A237" s="259" t="s">
        <v>1552</v>
      </c>
      <c r="B237" s="260">
        <v>487.0885</v>
      </c>
    </row>
    <row r="238" s="226" customFormat="true" ht="21" customHeight="true" spans="1:2">
      <c r="A238" s="259" t="s">
        <v>2214</v>
      </c>
      <c r="B238" s="260">
        <v>15557.471</v>
      </c>
    </row>
    <row r="239" s="226" customFormat="true" ht="21" customHeight="true" spans="1:2">
      <c r="A239" s="259" t="s">
        <v>1554</v>
      </c>
      <c r="B239" s="260">
        <v>210425.926332</v>
      </c>
    </row>
    <row r="240" s="226" customFormat="true" ht="21" customHeight="true" spans="1:2">
      <c r="A240" s="259" t="s">
        <v>1557</v>
      </c>
      <c r="B240" s="260">
        <v>138960.6981</v>
      </c>
    </row>
    <row r="241" s="226" customFormat="true" ht="21" customHeight="true" spans="1:2">
      <c r="A241" s="259" t="s">
        <v>2215</v>
      </c>
      <c r="B241" s="260">
        <v>319.856</v>
      </c>
    </row>
    <row r="242" s="226" customFormat="true" ht="21" customHeight="true" spans="1:2">
      <c r="A242" s="259" t="s">
        <v>1565</v>
      </c>
      <c r="B242" s="260">
        <v>8731.46</v>
      </c>
    </row>
    <row r="243" s="226" customFormat="true" ht="21" customHeight="true" spans="1:2">
      <c r="A243" s="259" t="s">
        <v>1569</v>
      </c>
      <c r="B243" s="260">
        <v>138.696</v>
      </c>
    </row>
    <row r="244" s="226" customFormat="true" ht="21" customHeight="true" spans="1:2">
      <c r="A244" s="259" t="s">
        <v>1573</v>
      </c>
      <c r="B244" s="260">
        <v>486.17152</v>
      </c>
    </row>
    <row r="245" s="226" customFormat="true" ht="21" customHeight="true" spans="1:2">
      <c r="A245" s="259" t="s">
        <v>1577</v>
      </c>
      <c r="B245" s="260">
        <v>60477.13978</v>
      </c>
    </row>
    <row r="246" s="226" customFormat="true" ht="21" customHeight="true" spans="1:2">
      <c r="A246" s="259" t="s">
        <v>1579</v>
      </c>
      <c r="B246" s="260">
        <v>216111.39324</v>
      </c>
    </row>
    <row r="247" s="226" customFormat="true" ht="21" customHeight="true" spans="1:2">
      <c r="A247" s="259" t="s">
        <v>1581</v>
      </c>
      <c r="B247" s="260">
        <v>96340</v>
      </c>
    </row>
    <row r="248" s="226" customFormat="true" ht="21" customHeight="true" spans="1:2">
      <c r="A248" s="259" t="s">
        <v>1584</v>
      </c>
      <c r="B248" s="260">
        <v>3120</v>
      </c>
    </row>
    <row r="249" s="226" customFormat="true" ht="21" customHeight="true" spans="1:2">
      <c r="A249" s="259" t="s">
        <v>1592</v>
      </c>
      <c r="B249" s="260">
        <v>1508.744</v>
      </c>
    </row>
    <row r="250" s="226" customFormat="true" ht="21" customHeight="true" spans="1:2">
      <c r="A250" s="259" t="s">
        <v>1594</v>
      </c>
      <c r="B250" s="260">
        <v>1146</v>
      </c>
    </row>
    <row r="251" s="226" customFormat="true" ht="21" customHeight="true" spans="1:2">
      <c r="A251" s="259" t="s">
        <v>1597</v>
      </c>
      <c r="B251" s="260">
        <v>26494.0392</v>
      </c>
    </row>
    <row r="252" s="226" customFormat="true" ht="21" customHeight="true" spans="1:2">
      <c r="A252" s="262" t="s">
        <v>1599</v>
      </c>
      <c r="B252" s="263">
        <v>11204.9603</v>
      </c>
    </row>
    <row r="253" s="226" customFormat="true" ht="21" customHeight="true" spans="1:2">
      <c r="A253" s="259" t="s">
        <v>1607</v>
      </c>
      <c r="B253" s="260">
        <v>10666.82</v>
      </c>
    </row>
    <row r="254" s="226" customFormat="true" ht="21" customHeight="true" spans="1:2">
      <c r="A254" s="259" t="s">
        <v>1573</v>
      </c>
      <c r="B254" s="260">
        <v>1268.1</v>
      </c>
    </row>
    <row r="255" s="226" customFormat="true" ht="21" customHeight="true" spans="1:2">
      <c r="A255" s="259" t="s">
        <v>1613</v>
      </c>
      <c r="B255" s="260">
        <v>893</v>
      </c>
    </row>
    <row r="256" s="226" customFormat="true" ht="21" customHeight="true" spans="1:2">
      <c r="A256" s="259" t="s">
        <v>2216</v>
      </c>
      <c r="B256" s="260">
        <v>88574.522</v>
      </c>
    </row>
    <row r="257" s="226" customFormat="true" ht="21" customHeight="true" spans="1:2">
      <c r="A257" s="259" t="s">
        <v>2217</v>
      </c>
      <c r="B257" s="260">
        <v>88574.522</v>
      </c>
    </row>
    <row r="258" s="226" customFormat="true" ht="21" customHeight="true" spans="1:2">
      <c r="A258" s="259" t="s">
        <v>1619</v>
      </c>
      <c r="B258" s="260">
        <v>609477.516577</v>
      </c>
    </row>
    <row r="259" s="226" customFormat="true" ht="21" customHeight="true" spans="1:2">
      <c r="A259" s="259" t="s">
        <v>2218</v>
      </c>
      <c r="B259" s="260">
        <v>26078</v>
      </c>
    </row>
    <row r="260" s="226" customFormat="true" ht="21" customHeight="true" spans="1:2">
      <c r="A260" s="259" t="s">
        <v>2219</v>
      </c>
      <c r="B260" s="260">
        <v>565593.516577</v>
      </c>
    </row>
    <row r="261" s="226" customFormat="true" ht="21" customHeight="true" spans="1:2">
      <c r="A261" s="259" t="s">
        <v>2220</v>
      </c>
      <c r="B261" s="260">
        <v>17806</v>
      </c>
    </row>
    <row r="262" s="226" customFormat="true" ht="21" customHeight="true" spans="1:2">
      <c r="A262" s="259" t="s">
        <v>1625</v>
      </c>
      <c r="B262" s="260">
        <v>6018</v>
      </c>
    </row>
    <row r="263" s="226" customFormat="true" ht="21" customHeight="true" spans="1:2">
      <c r="A263" s="259" t="s">
        <v>2221</v>
      </c>
      <c r="B263" s="260">
        <v>4615</v>
      </c>
    </row>
    <row r="264" s="226" customFormat="true" ht="21" customHeight="true" spans="1:2">
      <c r="A264" s="259" t="s">
        <v>2222</v>
      </c>
      <c r="B264" s="260">
        <v>1403</v>
      </c>
    </row>
    <row r="265" s="226" customFormat="true" ht="21" customHeight="true" spans="1:2">
      <c r="A265" s="259" t="s">
        <v>1631</v>
      </c>
      <c r="B265" s="260">
        <v>307360.75</v>
      </c>
    </row>
    <row r="266" s="226" customFormat="true" ht="21" customHeight="true" spans="1:2">
      <c r="A266" s="259" t="s">
        <v>1633</v>
      </c>
      <c r="B266" s="260">
        <v>307360.75</v>
      </c>
    </row>
    <row r="267" s="226" customFormat="true" ht="21" customHeight="true" spans="1:2">
      <c r="A267" s="259" t="s">
        <v>1636</v>
      </c>
      <c r="B267" s="260">
        <v>3876037.2</v>
      </c>
    </row>
    <row r="268" s="226" customFormat="true" ht="21" customHeight="true" spans="1:2">
      <c r="A268" s="257" t="s">
        <v>1638</v>
      </c>
      <c r="B268" s="258">
        <v>1950154.08176</v>
      </c>
    </row>
    <row r="269" s="226" customFormat="true" ht="21" customHeight="true" spans="1:2">
      <c r="A269" s="259" t="s">
        <v>1639</v>
      </c>
      <c r="B269" s="260">
        <v>867183.76106</v>
      </c>
    </row>
    <row r="270" s="226" customFormat="true" ht="21" customHeight="true" spans="1:2">
      <c r="A270" s="259" t="s">
        <v>1642</v>
      </c>
      <c r="B270" s="260">
        <v>395747.8</v>
      </c>
    </row>
    <row r="271" s="226" customFormat="true" ht="21" customHeight="true" spans="1:2">
      <c r="A271" s="259" t="s">
        <v>1645</v>
      </c>
      <c r="B271" s="260">
        <v>65793.82</v>
      </c>
    </row>
    <row r="272" s="226" customFormat="true" ht="21" customHeight="true" spans="1:2">
      <c r="A272" s="259" t="s">
        <v>1648</v>
      </c>
      <c r="B272" s="260">
        <v>6784.86</v>
      </c>
    </row>
    <row r="273" s="226" customFormat="true" ht="21" customHeight="true" spans="1:2">
      <c r="A273" s="259" t="s">
        <v>1650</v>
      </c>
      <c r="B273" s="260">
        <v>18189</v>
      </c>
    </row>
    <row r="274" s="226" customFormat="true" ht="21" customHeight="true" spans="1:2">
      <c r="A274" s="259" t="s">
        <v>1652</v>
      </c>
      <c r="B274" s="260">
        <v>2464</v>
      </c>
    </row>
    <row r="275" s="226" customFormat="true" ht="21" customHeight="true" spans="1:2">
      <c r="A275" s="259" t="s">
        <v>1654</v>
      </c>
      <c r="B275" s="260">
        <v>3122.4904</v>
      </c>
    </row>
    <row r="276" ht="21" customHeight="true" spans="1:2">
      <c r="A276" s="259" t="s">
        <v>1656</v>
      </c>
      <c r="B276" s="260">
        <v>116082.78956</v>
      </c>
    </row>
    <row r="277" ht="21" customHeight="true" spans="1:2">
      <c r="A277" s="259" t="s">
        <v>1659</v>
      </c>
      <c r="B277" s="260">
        <v>6870</v>
      </c>
    </row>
    <row r="278" ht="21" customHeight="true" spans="1:2">
      <c r="A278" s="259" t="s">
        <v>1661</v>
      </c>
      <c r="B278" s="260">
        <v>222495.4221</v>
      </c>
    </row>
    <row r="279" ht="21" customHeight="true" spans="1:2">
      <c r="A279" s="259" t="s">
        <v>1664</v>
      </c>
      <c r="B279" s="260">
        <v>501000</v>
      </c>
    </row>
    <row r="280" ht="21" customHeight="true" spans="1:2">
      <c r="A280" s="259" t="s">
        <v>2223</v>
      </c>
      <c r="B280" s="260">
        <v>1000</v>
      </c>
    </row>
    <row r="281" ht="21" customHeight="true" spans="1:2">
      <c r="A281" s="259" t="s">
        <v>1666</v>
      </c>
      <c r="B281" s="260">
        <v>500000</v>
      </c>
    </row>
    <row r="282" ht="21" customHeight="true" spans="1:2">
      <c r="A282" s="259" t="s">
        <v>1668</v>
      </c>
      <c r="B282" s="260">
        <v>70000</v>
      </c>
    </row>
    <row r="283" ht="21" customHeight="true" spans="1:2">
      <c r="A283" s="262" t="s">
        <v>1671</v>
      </c>
      <c r="B283" s="263">
        <v>70000</v>
      </c>
    </row>
    <row r="284" ht="21" customHeight="true" spans="1:2">
      <c r="A284" s="259" t="s">
        <v>1674</v>
      </c>
      <c r="B284" s="260">
        <v>3133.9857</v>
      </c>
    </row>
    <row r="285" ht="21" customHeight="true" spans="1:2">
      <c r="A285" s="259" t="s">
        <v>1677</v>
      </c>
      <c r="B285" s="260">
        <v>2672.4</v>
      </c>
    </row>
    <row r="286" ht="21" customHeight="true" spans="1:2">
      <c r="A286" s="259" t="s">
        <v>1679</v>
      </c>
      <c r="B286" s="260">
        <v>20286</v>
      </c>
    </row>
    <row r="287" ht="21" customHeight="true" spans="1:2">
      <c r="A287" s="259" t="s">
        <v>1681</v>
      </c>
      <c r="B287" s="260">
        <v>20286</v>
      </c>
    </row>
    <row r="288" ht="21" customHeight="true" spans="1:2">
      <c r="A288" s="259" t="s">
        <v>2224</v>
      </c>
      <c r="B288" s="260">
        <v>2536.4</v>
      </c>
    </row>
    <row r="289" ht="21" customHeight="true" spans="1:2">
      <c r="A289" s="259" t="s">
        <v>2225</v>
      </c>
      <c r="B289" s="260">
        <v>2536.4</v>
      </c>
    </row>
    <row r="290" ht="21" customHeight="true" spans="1:2">
      <c r="A290" s="262" t="s">
        <v>1683</v>
      </c>
      <c r="B290" s="263">
        <v>486013.935</v>
      </c>
    </row>
  </sheetData>
  <sheetProtection formatCells="0" formatColumns="0" formatRows="0"/>
  <mergeCells count="1">
    <mergeCell ref="A2:B2"/>
  </mergeCells>
  <pageMargins left="0.747916666666667" right="0.747916666666667" top="0.629861111111111" bottom="0.66875" header="0.511805555555556" footer="0.511805555555556"/>
  <pageSetup paperSize="9" fitToHeight="0" orientation="portrait" horizontalDpi="600" verticalDpi="600"/>
  <headerFooter alignWithMargins="0"/>
  <rowBreaks count="5" manualBreakCount="5">
    <brk id="221" max="1" man="1"/>
    <brk id="252" max="1" man="1"/>
    <brk id="283" max="1" man="1"/>
    <brk id="290" max="16383" man="1"/>
    <brk id="29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空白页</vt:lpstr>
      <vt:lpstr>表7-新版</vt:lpstr>
      <vt:lpstr>表8</vt:lpstr>
      <vt:lpstr>表12</vt:lpstr>
      <vt:lpstr>表15(请修改)</vt:lpstr>
      <vt:lpstr>表22旧</vt:lpstr>
      <vt:lpstr>表14</vt:lpstr>
      <vt:lpstr>表15</vt:lpstr>
      <vt:lpstr>表16</vt:lpstr>
      <vt:lpstr>表17</vt:lpstr>
      <vt:lpstr>表21</vt:lpstr>
      <vt:lpstr>表70 (2)</vt:lpstr>
      <vt:lpstr>表76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李哿</dc:creator>
  <cp:lastModifiedBy>ht706</cp:lastModifiedBy>
  <dcterms:created xsi:type="dcterms:W3CDTF">2021-01-04T19:56:00Z</dcterms:created>
  <cp:lastPrinted>2022-01-29T05:46:00Z</cp:lastPrinted>
  <dcterms:modified xsi:type="dcterms:W3CDTF">2025-02-06T09:18:39Z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true</vt:bool>
  </property>
  <property fmtid="{D5CDD505-2E9C-101B-9397-08002B2CF9AE}" pid="4" name="ICV">
    <vt:lpwstr>E52E4FE4117144129D4D203D25096329</vt:lpwstr>
  </property>
</Properties>
</file>