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50" windowHeight="4380"/>
  </bookViews>
  <sheets>
    <sheet name="总表" sheetId="9" r:id="rId1"/>
    <sheet name="国家临床重点专科" sheetId="5" state="hidden" r:id="rId2"/>
    <sheet name="危重孕产妇和新生儿诊断救治" sheetId="3" state="hidden" r:id="rId3"/>
    <sheet name="儿科医疗服务" sheetId="6" state="hidden" r:id="rId4"/>
    <sheet name="精神卫生服务" sheetId="7" state="hidden" r:id="rId5"/>
    <sheet name="白内障手术能力" sheetId="8" state="hidden" r:id="rId6"/>
  </sheets>
  <definedNames>
    <definedName name="_xlnm._FilterDatabase" localSheetId="2" hidden="1">危重孕产妇和新生儿诊断救治!#REF!</definedName>
    <definedName name="_xlnm.Print_Area" localSheetId="1">国家临床重点专科!#REF!</definedName>
    <definedName name="_xlnm.Print_Titles" localSheetId="1">国家临床重点专科!#REF!</definedName>
    <definedName name="_xlnm._FilterDatabase" localSheetId="1" hidden="1">国家临床重点专科!$A$2:$E$2</definedName>
    <definedName name="_xlnm.Print_Titles" localSheetId="0">总表!$4:$4</definedName>
  </definedNames>
  <calcPr calcId="144525"/>
</workbook>
</file>

<file path=xl/sharedStrings.xml><?xml version="1.0" encoding="utf-8"?>
<sst xmlns="http://schemas.openxmlformats.org/spreadsheetml/2006/main" count="197" uniqueCount="118">
  <si>
    <t>附件2</t>
  </si>
  <si>
    <t>2025年中央财政医疗服务与保障能力提升（医疗卫生机构能力建设）补助资金分配明细表</t>
  </si>
  <si>
    <t>单位：万元</t>
  </si>
  <si>
    <t>单位/地区</t>
  </si>
  <si>
    <t>国家临床重点专科能力建设</t>
  </si>
  <si>
    <t>危重孕产妇和新生儿诊断救治能力提升</t>
  </si>
  <si>
    <t>儿科医疗服务能力建设</t>
  </si>
  <si>
    <t>精神卫生服务能力提升</t>
  </si>
  <si>
    <t>白内障手术能力薄弱县</t>
  </si>
  <si>
    <t>普惠托育示范发展项目</t>
  </si>
  <si>
    <t>补助资金</t>
  </si>
  <si>
    <t>提前下达资金</t>
  </si>
  <si>
    <t>本次下达资金</t>
  </si>
  <si>
    <t>合计</t>
  </si>
  <si>
    <t>省本级小计</t>
  </si>
  <si>
    <t>广东省卫生健康委（本级）</t>
  </si>
  <si>
    <t>广东省人民医院</t>
  </si>
  <si>
    <t>广东省妇幼保健院</t>
  </si>
  <si>
    <t>中山大学附属第一医院</t>
  </si>
  <si>
    <t>广东医科大学附属医院</t>
  </si>
  <si>
    <t>南方医科大学南方医院</t>
  </si>
  <si>
    <t>南方医科大学皮肤病医院</t>
  </si>
  <si>
    <t>中山大学附属第六医院</t>
  </si>
  <si>
    <t>暨南大学附属第一医院</t>
  </si>
  <si>
    <t>各地市小计</t>
  </si>
  <si>
    <t>广州市</t>
  </si>
  <si>
    <t>深圳市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</si>
  <si>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</si>
  <si>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</si>
  <si>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</si>
  <si>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</si>
  <si>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</si>
  <si>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</si>
  <si>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</si>
  <si>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</si>
  <si>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</si>
  <si>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</si>
  <si>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</si>
  <si>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</si>
  <si>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</si>
  <si>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</si>
  <si>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</si>
  <si>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</si>
  <si>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</si>
  <si>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</si>
  <si>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</si>
  <si>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财政省直管县小计</t>
  </si>
  <si>
    <t>东源县</t>
  </si>
  <si>
    <t>徐闻县</t>
  </si>
  <si>
    <t>备注：暨南大学附属第一医院由省卫生健康委转拨</t>
  </si>
  <si>
    <t>附表6-1</t>
  </si>
  <si>
    <t>中央财政补助国家临床重点专科能力建设资金明细表</t>
  </si>
  <si>
    <t>单位</t>
  </si>
  <si>
    <t>申报项目</t>
  </si>
  <si>
    <t>提前下达补助资金</t>
  </si>
  <si>
    <t>本次下达补助资金</t>
  </si>
  <si>
    <t>绩效奖金</t>
  </si>
  <si>
    <t>血液内科</t>
  </si>
  <si>
    <t>胸外科</t>
  </si>
  <si>
    <t>皮肤科</t>
  </si>
  <si>
    <t>生殖医学中心</t>
  </si>
  <si>
    <t>骨科</t>
  </si>
  <si>
    <t>广州市第一人民医院</t>
  </si>
  <si>
    <t>广州市妇女儿童医疗中心</t>
  </si>
  <si>
    <t>产科</t>
  </si>
  <si>
    <t>深圳市人民医院</t>
  </si>
  <si>
    <t>老年病科</t>
  </si>
  <si>
    <t>深圳市妇幼保健院</t>
  </si>
  <si>
    <t>佛山市第一人民医院</t>
  </si>
  <si>
    <t>肿瘤科</t>
  </si>
  <si>
    <t>南方医科大学顺德医院</t>
  </si>
  <si>
    <t>内分泌与代谢科</t>
  </si>
  <si>
    <t>东莞市人民医院</t>
  </si>
  <si>
    <t>呼吸与危重症科</t>
  </si>
  <si>
    <t>汕头市中心医院</t>
  </si>
  <si>
    <t>附表6-2</t>
  </si>
  <si>
    <t>中央财政补助危重孕产妇和新生儿诊断救治能力提升项目资金分配表</t>
  </si>
  <si>
    <t>序号</t>
  </si>
  <si>
    <t>机构名称</t>
  </si>
  <si>
    <t>小计</t>
  </si>
  <si>
    <t>补助金额</t>
  </si>
  <si>
    <t>提前下达</t>
  </si>
  <si>
    <t>本次下达</t>
  </si>
  <si>
    <t>危重孕产妇救治中心</t>
  </si>
  <si>
    <t>危重新生儿救治中心</t>
  </si>
  <si>
    <t>产前诊断机构</t>
  </si>
  <si>
    <t>合 计</t>
  </si>
  <si>
    <t>地市小计</t>
  </si>
  <si>
    <t>广州医科大学附属第三医院</t>
  </si>
  <si>
    <t>广州医科大学附属妇女儿童医疗中心</t>
  </si>
  <si>
    <t>佛山市妇幼保健院</t>
  </si>
  <si>
    <t>粤北人民医院</t>
  </si>
  <si>
    <r>
      <rPr>
        <b/>
        <sz val="12"/>
        <color rgb="FF000000"/>
        <rFont val="宋体"/>
        <charset val="134"/>
      </rPr>
      <t>东莞</t>
    </r>
    <r>
      <rPr>
        <b/>
        <sz val="12"/>
        <color rgb="FF000000"/>
        <rFont val="宋体"/>
        <charset val="134"/>
      </rPr>
      <t>市</t>
    </r>
  </si>
  <si>
    <t>东莞市妇幼保健院</t>
  </si>
  <si>
    <t>茂名市妇幼保健院</t>
  </si>
  <si>
    <t>附表6-3</t>
  </si>
  <si>
    <t>2025年医疗服务与保障能力提升（医疗卫生机构能力建设）儿科医疗服务能力建设项目资金分配表</t>
  </si>
  <si>
    <t xml:space="preserve"> </t>
  </si>
  <si>
    <t>地市</t>
  </si>
  <si>
    <t>儿科医疗服务能力建设补助金额（万元）</t>
  </si>
  <si>
    <t>潮州市中心医院</t>
  </si>
  <si>
    <t>河源市妇幼保健院</t>
  </si>
  <si>
    <t>茂名市人民医院</t>
  </si>
  <si>
    <t>梅州市人民医院</t>
  </si>
  <si>
    <t>清远市妇幼保健院</t>
  </si>
  <si>
    <t>汕头市人民医院</t>
  </si>
  <si>
    <t>韶关市妇幼保健院</t>
  </si>
  <si>
    <t>阳江市人民医院</t>
  </si>
  <si>
    <t>云浮市人民医院</t>
  </si>
  <si>
    <t>中山大学孙逸仙纪念医院深汕中心医院</t>
  </si>
  <si>
    <t>备注：其他地市可参照此标准对相关医院予以适当补助。</t>
  </si>
  <si>
    <t>附表6-4</t>
  </si>
  <si>
    <t>2025年医疗服务与保障能力提升（医疗卫生机构能力建设）精神卫生服务能力提升项目资金分配表</t>
  </si>
  <si>
    <t>预算单位</t>
  </si>
  <si>
    <t>本次下达补助资金合计</t>
  </si>
  <si>
    <t>附表6-5</t>
  </si>
  <si>
    <t>2025年医疗服务与保障能力提升（医疗卫生机构能力建设）白内障手术能力薄弱县项目资金分配表</t>
  </si>
  <si>
    <t>各县区小计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</si>
</sst>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4">
    <font>
      <sz val="11"/>
      <color theme="1"/>
      <name val="宋体"/>
      <charset val="134"/>
      <scheme val="minor"/>
    </font>
    <font>
      <sz val="18"/>
      <color theme="1"/>
      <name val="方正小标宋简体"/>
      <charset val="134"/>
    </font>
    <font>
      <sz val="12"/>
      <color rgb="FF000000"/>
      <name val="Times New Roman"/>
      <charset val="134"/>
    </font>
    <font>
      <b/>
      <sz val="12"/>
      <color rgb="FF000000"/>
      <name val="宋体"/>
      <charset val="134"/>
    </font>
    <font>
      <sz val="12"/>
      <color rgb="FF000000"/>
      <name val="宋体"/>
      <charset val="134"/>
    </font>
    <font>
      <sz val="16"/>
      <color theme="1"/>
      <name val="方正小标宋简体"/>
      <charset val="134"/>
    </font>
    <font>
      <b/>
      <sz val="12"/>
      <color rgb="FF000000"/>
      <name val="Times New Roman"/>
      <charset val="134"/>
    </font>
    <font>
      <sz val="18"/>
      <color theme="1"/>
      <name val="Times New Roman"/>
      <charset val="134"/>
    </font>
    <font>
      <sz val="12"/>
      <color theme="1"/>
      <name val="仿宋_GB2312"/>
      <charset val="134"/>
    </font>
    <font>
      <sz val="12"/>
      <name val="宋体"/>
      <charset val="134"/>
    </font>
    <font>
      <b/>
      <sz val="12"/>
      <name val="宋体"/>
      <charset val="134"/>
    </font>
    <font>
      <sz val="10"/>
      <name val="方正黑体_GBK"/>
      <charset val="134"/>
    </font>
    <font>
      <sz val="18"/>
      <name val="方正小标宋简体"/>
      <charset val="134"/>
    </font>
    <font>
      <sz val="10"/>
      <name val="宋体"/>
      <charset val="134"/>
    </font>
    <font>
      <b/>
      <sz val="12"/>
      <name val="宋体"/>
      <charset val="134"/>
      <scheme val="minor"/>
    </font>
    <font>
      <sz val="12"/>
      <name val="宋体"/>
      <charset val="134"/>
      <scheme val="minor"/>
    </font>
    <font>
      <sz val="12"/>
      <color rgb="FF000000"/>
      <name val="瀹嬩綋"/>
      <charset val="134"/>
    </font>
    <font>
      <b/>
      <sz val="12"/>
      <color rgb="FFFF0000"/>
      <name val="宋体"/>
      <charset val="134"/>
    </font>
    <font>
      <sz val="12"/>
      <color rgb="FFFF0000"/>
      <name val="宋体"/>
      <charset val="134"/>
    </font>
    <font>
      <sz val="12"/>
      <name val="黑体"/>
      <charset val="134"/>
    </font>
    <font>
      <b/>
      <sz val="16"/>
      <name val="宋体"/>
      <charset val="134"/>
    </font>
    <font>
      <sz val="14"/>
      <name val="黑体"/>
      <charset val="134"/>
    </font>
    <font>
      <b/>
      <sz val="12"/>
      <name val="仿宋_GB2312"/>
      <charset val="134"/>
    </font>
    <font>
      <sz val="12"/>
      <name val="仿宋_GB2312"/>
      <charset val="134"/>
    </font>
    <font>
      <sz val="11"/>
      <name val="宋体"/>
      <charset val="134"/>
    </font>
    <font>
      <sz val="11"/>
      <color theme="0"/>
      <name val="宋体"/>
      <charset val="0"/>
      <scheme val="minor"/>
    </font>
    <font>
      <sz val="11"/>
      <color rgb="FFFF0000"/>
      <name val="宋体"/>
      <charset val="0"/>
      <scheme val="minor"/>
    </font>
    <font>
      <sz val="11"/>
      <color theme="1"/>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13" borderId="0" applyNumberFormat="0" applyBorder="0" applyAlignment="0" applyProtection="0">
      <alignment vertical="center"/>
    </xf>
    <xf numFmtId="0" fontId="34"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33" fillId="22"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1" borderId="9" applyNumberFormat="0" applyFont="0" applyAlignment="0" applyProtection="0">
      <alignment vertical="center"/>
    </xf>
    <xf numFmtId="0" fontId="25" fillId="20" borderId="0" applyNumberFormat="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8" fillId="0" borderId="8" applyNumberFormat="0" applyFill="0" applyAlignment="0" applyProtection="0">
      <alignment vertical="center"/>
    </xf>
    <xf numFmtId="0" fontId="25" fillId="9" borderId="0" applyNumberFormat="0" applyBorder="0" applyAlignment="0" applyProtection="0">
      <alignment vertical="center"/>
    </xf>
    <xf numFmtId="0" fontId="32" fillId="0" borderId="12" applyNumberFormat="0" applyFill="0" applyAlignment="0" applyProtection="0">
      <alignment vertical="center"/>
    </xf>
    <xf numFmtId="0" fontId="25" fillId="19" borderId="0" applyNumberFormat="0" applyBorder="0" applyAlignment="0" applyProtection="0">
      <alignment vertical="center"/>
    </xf>
    <xf numFmtId="0" fontId="40" fillId="31" borderId="13" applyNumberFormat="0" applyAlignment="0" applyProtection="0">
      <alignment vertical="center"/>
    </xf>
    <xf numFmtId="0" fontId="41" fillId="31" borderId="10" applyNumberFormat="0" applyAlignment="0" applyProtection="0">
      <alignment vertical="center"/>
    </xf>
    <xf numFmtId="0" fontId="42" fillId="32" borderId="14" applyNumberFormat="0" applyAlignment="0" applyProtection="0">
      <alignment vertical="center"/>
    </xf>
    <xf numFmtId="0" fontId="27" fillId="26" borderId="0" applyNumberFormat="0" applyBorder="0" applyAlignment="0" applyProtection="0">
      <alignment vertical="center"/>
    </xf>
    <xf numFmtId="0" fontId="25" fillId="17" borderId="0" applyNumberFormat="0" applyBorder="0" applyAlignment="0" applyProtection="0">
      <alignment vertical="center"/>
    </xf>
    <xf numFmtId="0" fontId="43" fillId="0" borderId="15" applyNumberFormat="0" applyFill="0" applyAlignment="0" applyProtection="0">
      <alignment vertical="center"/>
    </xf>
    <xf numFmtId="0" fontId="37" fillId="0" borderId="11" applyNumberFormat="0" applyFill="0" applyAlignment="0" applyProtection="0">
      <alignment vertical="center"/>
    </xf>
    <xf numFmtId="0" fontId="39" fillId="30" borderId="0" applyNumberFormat="0" applyBorder="0" applyAlignment="0" applyProtection="0">
      <alignment vertical="center"/>
    </xf>
    <xf numFmtId="0" fontId="31" fillId="18" borderId="0" applyNumberFormat="0" applyBorder="0" applyAlignment="0" applyProtection="0">
      <alignment vertical="center"/>
    </xf>
    <xf numFmtId="0" fontId="27" fillId="12" borderId="0" applyNumberFormat="0" applyBorder="0" applyAlignment="0" applyProtection="0">
      <alignment vertical="center"/>
    </xf>
    <xf numFmtId="0" fontId="25" fillId="4"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5" fillId="3" borderId="0" applyNumberFormat="0" applyBorder="0" applyAlignment="0" applyProtection="0">
      <alignment vertical="center"/>
    </xf>
    <xf numFmtId="0" fontId="25" fillId="16"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5" fillId="2" borderId="0" applyNumberFormat="0" applyBorder="0" applyAlignment="0" applyProtection="0">
      <alignment vertical="center"/>
    </xf>
    <xf numFmtId="0" fontId="27" fillId="5"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7" fillId="27" borderId="0" applyNumberFormat="0" applyBorder="0" applyAlignment="0" applyProtection="0">
      <alignment vertical="center"/>
    </xf>
    <xf numFmtId="0" fontId="25" fillId="14" borderId="0" applyNumberFormat="0" applyBorder="0" applyAlignment="0" applyProtection="0">
      <alignment vertical="center"/>
    </xf>
    <xf numFmtId="0" fontId="9" fillId="0" borderId="0"/>
  </cellStyleXfs>
  <cellXfs count="8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center" vertical="center" indent="2"/>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lef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justify" vertical="center"/>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indent="2"/>
    </xf>
    <xf numFmtId="0" fontId="13" fillId="0" borderId="0" xfId="0" applyFont="1" applyFill="1" applyBorder="1" applyAlignment="1">
      <alignment horizontal="right" vertical="center"/>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9" fillId="0" borderId="0" xfId="0" applyNumberFormat="1" applyFont="1" applyFill="1" applyBorder="1" applyAlignment="1"/>
    <xf numFmtId="0" fontId="9" fillId="0" borderId="0" xfId="0" applyNumberFormat="1" applyFont="1" applyFill="1" applyBorder="1" applyAlignment="1">
      <alignment horizontal="center" wrapText="1"/>
    </xf>
    <xf numFmtId="0" fontId="9" fillId="0" borderId="0" xfId="0" applyNumberFormat="1" applyFont="1" applyFill="1" applyBorder="1" applyAlignment="1">
      <alignment wrapText="1"/>
    </xf>
    <xf numFmtId="0" fontId="9" fillId="0" borderId="0"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7" fillId="0" borderId="0" xfId="0" applyNumberFormat="1" applyFont="1" applyFill="1" applyBorder="1" applyAlignment="1"/>
    <xf numFmtId="0" fontId="18" fillId="0" borderId="0" xfId="0" applyNumberFormat="1" applyFont="1" applyFill="1" applyBorder="1" applyAlignment="1"/>
    <xf numFmtId="0" fontId="9" fillId="0" borderId="0" xfId="0" applyNumberFormat="1" applyFont="1" applyFill="1" applyBorder="1" applyAlignment="1">
      <alignment vertical="center"/>
    </xf>
    <xf numFmtId="0" fontId="9" fillId="0" borderId="0" xfId="8" applyNumberFormat="1" applyFont="1" applyFill="1" applyBorder="1" applyAlignment="1">
      <alignment vertical="center"/>
    </xf>
    <xf numFmtId="0" fontId="19" fillId="0" borderId="0" xfId="0" applyNumberFormat="1" applyFont="1" applyFill="1" applyBorder="1" applyAlignment="1">
      <alignment horizontal="left" vertical="center"/>
    </xf>
    <xf numFmtId="0" fontId="20" fillId="0" borderId="0" xfId="0" applyNumberFormat="1" applyFont="1" applyFill="1" applyAlignment="1">
      <alignment horizontal="center" vertical="center" wrapText="1"/>
    </xf>
    <xf numFmtId="0" fontId="10"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xf>
    <xf numFmtId="0" fontId="9" fillId="0" borderId="0" xfId="0" applyNumberFormat="1" applyFont="1" applyFill="1" applyBorder="1" applyAlignment="1">
      <alignment horizontal="right" vertical="center"/>
    </xf>
    <xf numFmtId="0" fontId="10" fillId="0" borderId="1" xfId="0" applyNumberFormat="1" applyFont="1" applyFill="1" applyBorder="1" applyAlignment="1">
      <alignment horizontal="center" vertical="center" wrapText="1"/>
    </xf>
    <xf numFmtId="0" fontId="10" fillId="0" borderId="1" xfId="8"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wrapText="1"/>
    </xf>
    <xf numFmtId="41"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8"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0" applyNumberFormat="1" applyFont="1" applyFill="1" applyAlignment="1"/>
    <xf numFmtId="0" fontId="9" fillId="0" borderId="0" xfId="0" applyNumberFormat="1" applyFont="1" applyFill="1" applyAlignment="1">
      <alignment horizontal="center" wrapText="1"/>
    </xf>
    <xf numFmtId="0" fontId="9" fillId="0" borderId="0" xfId="0" applyNumberFormat="1" applyFont="1" applyFill="1" applyAlignment="1">
      <alignment wrapText="1"/>
    </xf>
    <xf numFmtId="0" fontId="9" fillId="0" borderId="0" xfId="0" applyNumberFormat="1" applyFont="1" applyFill="1" applyAlignment="1">
      <alignment vertical="center"/>
    </xf>
    <xf numFmtId="0" fontId="9" fillId="0" borderId="0" xfId="0" applyNumberFormat="1" applyFont="1" applyFill="1" applyAlignment="1">
      <alignment horizontal="center" vertical="center"/>
    </xf>
    <xf numFmtId="0" fontId="21" fillId="0" borderId="0"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0" fontId="12" fillId="0" borderId="0" xfId="0" applyNumberFormat="1" applyFont="1" applyFill="1" applyAlignment="1">
      <alignment horizontal="center" vertical="center" wrapText="1"/>
    </xf>
    <xf numFmtId="0" fontId="19"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8" applyNumberFormat="1" applyFont="1" applyFill="1" applyBorder="1" applyAlignment="1">
      <alignment horizontal="right" vertical="center" wrapText="1"/>
    </xf>
    <xf numFmtId="0" fontId="22" fillId="0" borderId="1" xfId="0" applyNumberFormat="1" applyFont="1" applyFill="1" applyBorder="1" applyAlignment="1">
      <alignment vertical="center" wrapText="1"/>
    </xf>
    <xf numFmtId="0" fontId="23" fillId="0" borderId="1" xfId="0" applyNumberFormat="1" applyFont="1" applyFill="1" applyBorder="1" applyAlignment="1">
      <alignment horizontal="left" vertical="center" wrapText="1" indent="1"/>
    </xf>
    <xf numFmtId="0" fontId="23" fillId="0" borderId="1" xfId="8" applyNumberFormat="1" applyFont="1" applyFill="1" applyBorder="1" applyAlignment="1">
      <alignment horizontal="right" vertical="center" wrapText="1"/>
    </xf>
    <xf numFmtId="0" fontId="23" fillId="0" borderId="1" xfId="0" applyFont="1" applyFill="1" applyBorder="1" applyAlignment="1">
      <alignment horizontal="left" vertical="center" indent="1"/>
    </xf>
    <xf numFmtId="0" fontId="23" fillId="0" borderId="1" xfId="0" applyFont="1" applyFill="1" applyBorder="1" applyAlignment="1">
      <alignment horizontal="left" vertical="center" wrapText="1" indent="1"/>
    </xf>
    <xf numFmtId="0" fontId="23" fillId="0" borderId="1" xfId="49" applyNumberFormat="1" applyFont="1" applyFill="1" applyBorder="1" applyAlignment="1">
      <alignment horizontal="left" vertical="center" indent="1"/>
    </xf>
    <xf numFmtId="0" fontId="23" fillId="0" borderId="1" xfId="49" applyNumberFormat="1" applyFont="1" applyFill="1" applyBorder="1" applyAlignment="1" applyProtection="1">
      <alignment horizontal="left" vertical="center" indent="1"/>
      <protection locked="0"/>
    </xf>
    <xf numFmtId="0" fontId="22" fillId="0" borderId="1" xfId="49" applyNumberFormat="1" applyFont="1" applyFill="1" applyBorder="1" applyAlignment="1">
      <alignment vertical="center"/>
    </xf>
    <xf numFmtId="0" fontId="23" fillId="0" borderId="0" xfId="0" applyNumberFormat="1" applyFont="1" applyFill="1" applyAlignment="1">
      <alignment horizontal="left"/>
    </xf>
    <xf numFmtId="0" fontId="23" fillId="0" borderId="0" xfId="0" applyNumberFormat="1" applyFont="1" applyFill="1" applyAlignment="1"/>
    <xf numFmtId="0" fontId="24" fillId="0" borderId="0" xfId="0" applyNumberFormat="1" applyFont="1" applyFill="1" applyBorder="1" applyAlignment="1">
      <alignment horizontal="right" vertical="center"/>
    </xf>
    <xf numFmtId="0" fontId="9" fillId="0" borderId="0" xfId="0" applyNumberFormat="1" applyFont="1" applyFill="1" applyAlignment="1">
      <alignment horizontal="center" vertical="center" wrapText="1"/>
    </xf>
    <xf numFmtId="0" fontId="9" fillId="0" borderId="0" xfId="0" applyNumberFormat="1"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分县年报格式" xfId="49"/>
  </cellStyles>
  <tableStyles count="0" defaultTableStyle="TableStyleMedium2"/>
  <colors>
    <mruColors>
      <color rgb="00FF33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H41"/>
  <sheetViews>
    <sheetView tabSelected="1" workbookViewId="0">
      <selection activeCell="L4" sqref="L4"/>
    </sheetView>
  </sheetViews>
  <sheetFormatPr defaultColWidth="8.87272727272727" defaultRowHeight="20" customHeight="1"/>
  <cols>
    <col min="1" max="1" width="28.8727272727273" style="61" customWidth="1"/>
    <col min="2" max="2" width="14.2545454545455" style="61" customWidth="1"/>
    <col min="3" max="3" width="15.1272727272727" style="61" customWidth="1"/>
    <col min="4" max="4" width="12" style="61" customWidth="1"/>
    <col min="5" max="6" width="12.2545454545455" style="61" customWidth="1"/>
    <col min="7" max="7" width="12.8727272727273" style="60" customWidth="1"/>
    <col min="8" max="8" width="11" style="60" customWidth="1"/>
    <col min="9" max="9" width="11.5" style="60" customWidth="1"/>
    <col min="10" max="10" width="12" style="60" customWidth="1"/>
    <col min="11" max="242" width="8.87272727272727" style="60"/>
    <col min="243" max="16376" width="8.87272727272727" style="57"/>
  </cols>
  <sheetData>
    <row r="1" s="34" customFormat="1" ht="18" customHeight="1" spans="1:242">
      <c r="A1" s="62" t="s">
        <v>0</v>
      </c>
      <c r="C1" s="63"/>
      <c r="D1" s="63"/>
      <c r="E1" s="63"/>
      <c r="F1" s="63"/>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row>
    <row r="2" s="34" customFormat="1" ht="30" customHeight="1" spans="1:242">
      <c r="A2" s="64" t="s">
        <v>1</v>
      </c>
      <c r="B2" s="64"/>
      <c r="C2" s="64"/>
      <c r="D2" s="64"/>
      <c r="E2" s="64"/>
      <c r="F2" s="64"/>
      <c r="G2" s="64"/>
      <c r="H2" s="64"/>
      <c r="I2" s="64"/>
      <c r="J2" s="64"/>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row>
    <row r="3" s="57" customFormat="1" ht="16" customHeight="1" spans="1:242">
      <c r="A3" s="61"/>
      <c r="B3" s="46"/>
      <c r="C3" s="46"/>
      <c r="D3" s="46"/>
      <c r="E3" s="46"/>
      <c r="F3" s="46"/>
      <c r="H3" s="60"/>
      <c r="I3" s="60"/>
      <c r="J3" s="78" t="s">
        <v>2</v>
      </c>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row>
    <row r="4" s="58" customFormat="1" ht="45" customHeight="1" spans="1:241">
      <c r="A4" s="65" t="s">
        <v>3</v>
      </c>
      <c r="B4" s="65" t="s">
        <v>4</v>
      </c>
      <c r="C4" s="65" t="s">
        <v>5</v>
      </c>
      <c r="D4" s="65" t="s">
        <v>6</v>
      </c>
      <c r="E4" s="65" t="s">
        <v>7</v>
      </c>
      <c r="F4" s="65" t="s">
        <v>8</v>
      </c>
      <c r="G4" s="65" t="s">
        <v>9</v>
      </c>
      <c r="H4" s="65" t="s">
        <v>10</v>
      </c>
      <c r="I4" s="65" t="s">
        <v>11</v>
      </c>
      <c r="J4" s="65" t="s">
        <v>12</v>
      </c>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row>
    <row r="5" s="59" customFormat="1" ht="25" customHeight="1" spans="1:241">
      <c r="A5" s="66" t="s">
        <v>13</v>
      </c>
      <c r="B5" s="67">
        <f t="shared" ref="B5:J5" si="0">B6+B16+B38</f>
        <v>6537</v>
      </c>
      <c r="C5" s="67">
        <f t="shared" si="0"/>
        <v>4407</v>
      </c>
      <c r="D5" s="67">
        <f t="shared" si="0"/>
        <v>2200</v>
      </c>
      <c r="E5" s="67">
        <f t="shared" si="0"/>
        <v>2100</v>
      </c>
      <c r="F5" s="67">
        <f t="shared" si="0"/>
        <v>200</v>
      </c>
      <c r="G5" s="67">
        <f t="shared" si="0"/>
        <v>4000</v>
      </c>
      <c r="H5" s="67">
        <f t="shared" si="0"/>
        <v>19444</v>
      </c>
      <c r="I5" s="67">
        <f t="shared" si="0"/>
        <v>14575</v>
      </c>
      <c r="J5" s="67">
        <f t="shared" si="0"/>
        <v>4869</v>
      </c>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row>
    <row r="6" s="59" customFormat="1" ht="25" customHeight="1" spans="1:241">
      <c r="A6" s="68" t="s">
        <v>14</v>
      </c>
      <c r="B6" s="67">
        <f t="shared" ref="B6:J6" si="1">SUM(B7:B15)</f>
        <v>2537</v>
      </c>
      <c r="C6" s="67">
        <f t="shared" si="1"/>
        <v>1607</v>
      </c>
      <c r="D6" s="67">
        <f t="shared" si="1"/>
        <v>200</v>
      </c>
      <c r="E6" s="67">
        <f t="shared" si="1"/>
        <v>0</v>
      </c>
      <c r="F6" s="67">
        <f t="shared" si="1"/>
        <v>0</v>
      </c>
      <c r="G6" s="67">
        <f t="shared" si="1"/>
        <v>0</v>
      </c>
      <c r="H6" s="67">
        <f t="shared" si="1"/>
        <v>4344</v>
      </c>
      <c r="I6" s="67">
        <f t="shared" si="1"/>
        <v>3975</v>
      </c>
      <c r="J6" s="67">
        <f t="shared" si="1"/>
        <v>369</v>
      </c>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row>
    <row r="7" s="59" customFormat="1" ht="22" customHeight="1" spans="1:241">
      <c r="A7" s="69" t="s">
        <v>15</v>
      </c>
      <c r="B7" s="70">
        <f>VLOOKUP(A7,国家临床重点专科!A:C,3,0)</f>
        <v>37</v>
      </c>
      <c r="C7" s="67"/>
      <c r="D7" s="67"/>
      <c r="E7" s="67"/>
      <c r="F7" s="67"/>
      <c r="G7" s="67"/>
      <c r="H7" s="70">
        <f t="shared" ref="H7:H15" si="2">SUM(B7:G7)</f>
        <v>37</v>
      </c>
      <c r="I7" s="67"/>
      <c r="J7" s="70">
        <f t="shared" ref="J7:J15" si="3">H7-I7</f>
        <v>37</v>
      </c>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row>
    <row r="8" s="59" customFormat="1" ht="22" customHeight="1" spans="1:241">
      <c r="A8" s="71" t="s">
        <v>16</v>
      </c>
      <c r="B8" s="70">
        <f>VLOOKUP(A8,国家临床重点专科!A:C,3,0)</f>
        <v>500</v>
      </c>
      <c r="C8" s="70"/>
      <c r="D8" s="70"/>
      <c r="E8" s="70"/>
      <c r="F8" s="70"/>
      <c r="G8" s="70"/>
      <c r="H8" s="70">
        <f t="shared" si="2"/>
        <v>500</v>
      </c>
      <c r="I8" s="70">
        <v>475</v>
      </c>
      <c r="J8" s="70">
        <f t="shared" si="3"/>
        <v>25</v>
      </c>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row>
    <row r="9" s="59" customFormat="1" ht="22" customHeight="1" spans="1:241">
      <c r="A9" s="72" t="s">
        <v>17</v>
      </c>
      <c r="B9" s="70"/>
      <c r="C9" s="70">
        <v>607</v>
      </c>
      <c r="D9" s="70"/>
      <c r="E9" s="70"/>
      <c r="F9" s="70"/>
      <c r="G9" s="70"/>
      <c r="H9" s="70">
        <f t="shared" si="2"/>
        <v>607</v>
      </c>
      <c r="I9" s="70">
        <v>600</v>
      </c>
      <c r="J9" s="70">
        <f t="shared" si="3"/>
        <v>7</v>
      </c>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row>
    <row r="10" s="59" customFormat="1" ht="22" customHeight="1" spans="1:241">
      <c r="A10" s="72" t="s">
        <v>18</v>
      </c>
      <c r="B10" s="70"/>
      <c r="C10" s="70">
        <v>600</v>
      </c>
      <c r="D10" s="70"/>
      <c r="E10" s="70"/>
      <c r="F10" s="70"/>
      <c r="G10" s="70"/>
      <c r="H10" s="70">
        <f t="shared" si="2"/>
        <v>600</v>
      </c>
      <c r="I10" s="70">
        <v>600</v>
      </c>
      <c r="J10" s="70">
        <f t="shared" si="3"/>
        <v>0</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row>
    <row r="11" s="59" customFormat="1" ht="22" customHeight="1" spans="1:241">
      <c r="A11" s="72" t="s">
        <v>19</v>
      </c>
      <c r="B11" s="70"/>
      <c r="C11" s="70"/>
      <c r="D11" s="70">
        <f>VLOOKUP(A11,儿科医疗服务!B:D,3,0)</f>
        <v>200</v>
      </c>
      <c r="E11" s="70"/>
      <c r="F11" s="70"/>
      <c r="G11" s="70"/>
      <c r="H11" s="70">
        <f t="shared" si="2"/>
        <v>200</v>
      </c>
      <c r="I11" s="70"/>
      <c r="J11" s="70">
        <f t="shared" si="3"/>
        <v>200</v>
      </c>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row>
    <row r="12" s="59" customFormat="1" ht="22" customHeight="1" spans="1:241">
      <c r="A12" s="72" t="s">
        <v>20</v>
      </c>
      <c r="B12" s="70">
        <f>VLOOKUP(A12,国家临床重点专科!A:C,3,0)</f>
        <v>500</v>
      </c>
      <c r="C12" s="70">
        <v>400</v>
      </c>
      <c r="D12" s="70"/>
      <c r="E12" s="70"/>
      <c r="F12" s="70"/>
      <c r="G12" s="70"/>
      <c r="H12" s="70">
        <f t="shared" si="2"/>
        <v>900</v>
      </c>
      <c r="I12" s="70">
        <v>875</v>
      </c>
      <c r="J12" s="70">
        <f t="shared" si="3"/>
        <v>25</v>
      </c>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row>
    <row r="13" s="59" customFormat="1" ht="22" customHeight="1" spans="1:241">
      <c r="A13" s="72" t="s">
        <v>21</v>
      </c>
      <c r="B13" s="70">
        <f>VLOOKUP(A13,国家临床重点专科!A:C,3,0)</f>
        <v>500</v>
      </c>
      <c r="C13" s="70"/>
      <c r="D13" s="70"/>
      <c r="E13" s="70"/>
      <c r="F13" s="70"/>
      <c r="G13" s="70"/>
      <c r="H13" s="70">
        <f t="shared" si="2"/>
        <v>500</v>
      </c>
      <c r="I13" s="70">
        <v>475</v>
      </c>
      <c r="J13" s="70">
        <f t="shared" si="3"/>
        <v>25</v>
      </c>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row>
    <row r="14" s="59" customFormat="1" ht="22" customHeight="1" spans="1:241">
      <c r="A14" s="72" t="s">
        <v>22</v>
      </c>
      <c r="B14" s="70">
        <f>VLOOKUP(A14,国家临床重点专科!A:C,3,0)</f>
        <v>500</v>
      </c>
      <c r="C14" s="70"/>
      <c r="D14" s="70"/>
      <c r="E14" s="70"/>
      <c r="F14" s="70"/>
      <c r="G14" s="70"/>
      <c r="H14" s="70">
        <f t="shared" si="2"/>
        <v>500</v>
      </c>
      <c r="I14" s="70">
        <v>475</v>
      </c>
      <c r="J14" s="70">
        <f t="shared" si="3"/>
        <v>25</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row>
    <row r="15" s="59" customFormat="1" ht="22" customHeight="1" spans="1:241">
      <c r="A15" s="72" t="s">
        <v>23</v>
      </c>
      <c r="B15" s="70">
        <f>VLOOKUP(A15,国家临床重点专科!A:C,3,0)</f>
        <v>500</v>
      </c>
      <c r="C15" s="70"/>
      <c r="D15" s="70"/>
      <c r="E15" s="70"/>
      <c r="F15" s="70"/>
      <c r="G15" s="70"/>
      <c r="H15" s="70">
        <f t="shared" si="2"/>
        <v>500</v>
      </c>
      <c r="I15" s="70">
        <v>475</v>
      </c>
      <c r="J15" s="70">
        <f t="shared" si="3"/>
        <v>25</v>
      </c>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row>
    <row r="16" s="59" customFormat="1" ht="22" customHeight="1" spans="1:241">
      <c r="A16" s="68" t="s">
        <v>24</v>
      </c>
      <c r="B16" s="67">
        <f t="shared" ref="B16:J16" si="4">SUM(B17:B37)</f>
        <v>4000</v>
      </c>
      <c r="C16" s="67">
        <f t="shared" si="4"/>
        <v>2800</v>
      </c>
      <c r="D16" s="67">
        <f t="shared" si="4"/>
        <v>2000</v>
      </c>
      <c r="E16" s="67">
        <f t="shared" si="4"/>
        <v>2100</v>
      </c>
      <c r="F16" s="67">
        <f t="shared" si="4"/>
        <v>0</v>
      </c>
      <c r="G16" s="67">
        <f t="shared" si="4"/>
        <v>4000</v>
      </c>
      <c r="H16" s="67">
        <f t="shared" si="4"/>
        <v>14900</v>
      </c>
      <c r="I16" s="67">
        <f t="shared" si="4"/>
        <v>10600</v>
      </c>
      <c r="J16" s="67">
        <f t="shared" si="4"/>
        <v>4300</v>
      </c>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row>
    <row r="17" s="59" customFormat="1" ht="22" customHeight="1" spans="1:241">
      <c r="A17" s="69" t="s">
        <v>25</v>
      </c>
      <c r="B17" s="70">
        <f>VLOOKUP(A17,国家临床重点专科!A:C,3,0)</f>
        <v>1000</v>
      </c>
      <c r="C17" s="70">
        <f>VLOOKUP(A17,危重孕产妇和新生儿诊断救治!B:C,2,0)</f>
        <v>700</v>
      </c>
      <c r="D17" s="70"/>
      <c r="E17" s="70">
        <f>VLOOKUP(A17,精神卫生服务!A:B,2,0)</f>
        <v>100</v>
      </c>
      <c r="F17" s="70"/>
      <c r="G17" s="70">
        <v>4000</v>
      </c>
      <c r="H17" s="70">
        <f t="shared" ref="H17:H37" si="5">SUM(B17:G17)</f>
        <v>5800</v>
      </c>
      <c r="I17" s="70">
        <v>5650</v>
      </c>
      <c r="J17" s="70">
        <f t="shared" ref="J17:J37" si="6">H17-I17</f>
        <v>150</v>
      </c>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row>
    <row r="18" s="59" customFormat="1" ht="22" customHeight="1" spans="1:241">
      <c r="A18" s="69" t="s">
        <v>26</v>
      </c>
      <c r="B18" s="70">
        <f>VLOOKUP(A18,国家临床重点专科!A:C,3,0)</f>
        <v>1000</v>
      </c>
      <c r="C18" s="70"/>
      <c r="D18" s="70"/>
      <c r="E18" s="70">
        <f>VLOOKUP(A18,精神卫生服务!A:B,2,0)</f>
        <v>100</v>
      </c>
      <c r="F18" s="70"/>
      <c r="G18" s="70"/>
      <c r="H18" s="70">
        <f t="shared" si="5"/>
        <v>1100</v>
      </c>
      <c r="I18" s="70">
        <v>950</v>
      </c>
      <c r="J18" s="70">
        <f t="shared" si="6"/>
        <v>150</v>
      </c>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row>
    <row r="19" s="59" customFormat="1" ht="22" customHeight="1" spans="1:241">
      <c r="A19" s="69" t="s">
        <v>27</v>
      </c>
      <c r="B19" s="70"/>
      <c r="C19" s="70"/>
      <c r="D19" s="70"/>
      <c r="E19" s="70">
        <f>VLOOKUP(A19,精神卫生服务!A:B,2,0)</f>
        <v>100</v>
      </c>
      <c r="F19" s="70"/>
      <c r="G19" s="70"/>
      <c r="H19" s="70">
        <f t="shared" si="5"/>
        <v>100</v>
      </c>
      <c r="I19" s="70"/>
      <c r="J19" s="70">
        <f t="shared" si="6"/>
        <v>100</v>
      </c>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row>
    <row r="20" s="59" customFormat="1" ht="22" customHeight="1" spans="1:241">
      <c r="A20" s="71" t="s">
        <v>28</v>
      </c>
      <c r="B20" s="70">
        <f>VLOOKUP(A20,国家临床重点专科!A:C,3,0)</f>
        <v>500</v>
      </c>
      <c r="C20" s="70"/>
      <c r="D20" s="70">
        <f>VLOOKUP(A20,儿科医疗服务!B:D,3,0)</f>
        <v>200</v>
      </c>
      <c r="E20" s="70">
        <f>VLOOKUP(A20,精神卫生服务!A:B,2,0)</f>
        <v>100</v>
      </c>
      <c r="F20" s="70"/>
      <c r="G20" s="70"/>
      <c r="H20" s="70">
        <f t="shared" si="5"/>
        <v>800</v>
      </c>
      <c r="I20" s="70">
        <v>475</v>
      </c>
      <c r="J20" s="70">
        <f t="shared" si="6"/>
        <v>325</v>
      </c>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row>
    <row r="21" s="60" customFormat="1" ht="22" customHeight="1" spans="1:11">
      <c r="A21" s="73" t="s">
        <v>29</v>
      </c>
      <c r="B21" s="70">
        <f>VLOOKUP(A21,国家临床重点专科!A:C,3,0)</f>
        <v>1000</v>
      </c>
      <c r="C21" s="70">
        <f>VLOOKUP(A21,危重孕产妇和新生儿诊断救治!B:C,2,0)</f>
        <v>300</v>
      </c>
      <c r="D21" s="70"/>
      <c r="E21" s="70">
        <f>VLOOKUP(A21,精神卫生服务!A:B,2,0)</f>
        <v>100</v>
      </c>
      <c r="F21" s="70"/>
      <c r="G21" s="70"/>
      <c r="H21" s="70">
        <f t="shared" si="5"/>
        <v>1400</v>
      </c>
      <c r="I21" s="70">
        <v>1250</v>
      </c>
      <c r="J21" s="70">
        <f t="shared" si="6"/>
        <v>150</v>
      </c>
      <c r="K21" s="80"/>
    </row>
    <row r="22" s="60" customFormat="1" ht="22" customHeight="1" spans="1:11">
      <c r="A22" s="73" t="s">
        <v>30</v>
      </c>
      <c r="B22" s="70"/>
      <c r="C22" s="70">
        <f>VLOOKUP(A22,危重孕产妇和新生儿诊断救治!B:C,2,0)</f>
        <v>600</v>
      </c>
      <c r="D22" s="70">
        <f>VLOOKUP(A22,儿科医疗服务!B:D,3,0)</f>
        <v>200</v>
      </c>
      <c r="E22" s="70">
        <f>VLOOKUP(A22,精神卫生服务!A:B,2,0)</f>
        <v>100</v>
      </c>
      <c r="F22" s="70"/>
      <c r="G22" s="70"/>
      <c r="H22" s="70">
        <f t="shared" si="5"/>
        <v>900</v>
      </c>
      <c r="I22" s="70">
        <v>600</v>
      </c>
      <c r="J22" s="70">
        <f t="shared" si="6"/>
        <v>300</v>
      </c>
      <c r="K22" s="80"/>
    </row>
    <row r="23" s="60" customFormat="1" ht="22" customHeight="1" spans="1:11">
      <c r="A23" s="73" t="s">
        <v>31</v>
      </c>
      <c r="B23" s="70"/>
      <c r="C23" s="70"/>
      <c r="D23" s="70">
        <f>VLOOKUP(A23,儿科医疗服务!B:D,3,0)</f>
        <v>200</v>
      </c>
      <c r="E23" s="70">
        <f>VLOOKUP(A23,精神卫生服务!A:B,2,0)</f>
        <v>100</v>
      </c>
      <c r="F23" s="70"/>
      <c r="G23" s="70"/>
      <c r="H23" s="70">
        <f t="shared" si="5"/>
        <v>300</v>
      </c>
      <c r="I23" s="70"/>
      <c r="J23" s="70">
        <f t="shared" si="6"/>
        <v>300</v>
      </c>
      <c r="K23" s="80"/>
    </row>
    <row r="24" s="60" customFormat="1" ht="22" customHeight="1" spans="1:11">
      <c r="A24" s="73" t="s">
        <v>32</v>
      </c>
      <c r="B24" s="70"/>
      <c r="C24" s="70"/>
      <c r="D24" s="70">
        <f>VLOOKUP(A24,儿科医疗服务!B:D,3,0)</f>
        <v>200</v>
      </c>
      <c r="E24" s="70">
        <f>VLOOKUP(A24,精神卫生服务!A:B,2,0)</f>
        <v>100</v>
      </c>
      <c r="F24" s="70"/>
      <c r="G24" s="70"/>
      <c r="H24" s="70">
        <f t="shared" si="5"/>
        <v>300</v>
      </c>
      <c r="I24" s="70"/>
      <c r="J24" s="70">
        <f t="shared" si="6"/>
        <v>300</v>
      </c>
      <c r="K24" s="80"/>
    </row>
    <row r="25" s="60" customFormat="1" ht="22" customHeight="1" spans="1:11">
      <c r="A25" s="73" t="s">
        <v>33</v>
      </c>
      <c r="B25" s="70"/>
      <c r="C25" s="70"/>
      <c r="D25" s="70"/>
      <c r="E25" s="70">
        <f>VLOOKUP(A25,精神卫生服务!A:B,2,0)</f>
        <v>100</v>
      </c>
      <c r="F25" s="70"/>
      <c r="G25" s="70"/>
      <c r="H25" s="70">
        <f t="shared" si="5"/>
        <v>100</v>
      </c>
      <c r="I25" s="70"/>
      <c r="J25" s="70">
        <f t="shared" si="6"/>
        <v>100</v>
      </c>
      <c r="K25" s="80"/>
    </row>
    <row r="26" s="60" customFormat="1" ht="22" customHeight="1" spans="1:11">
      <c r="A26" s="73" t="s">
        <v>34</v>
      </c>
      <c r="B26" s="70"/>
      <c r="C26" s="70"/>
      <c r="D26" s="70">
        <f>VLOOKUP(A26,儿科医疗服务!B:D,3,0)</f>
        <v>200</v>
      </c>
      <c r="E26" s="70">
        <f>VLOOKUP(A26,精神卫生服务!A:B,2,0)</f>
        <v>100</v>
      </c>
      <c r="F26" s="70"/>
      <c r="G26" s="70"/>
      <c r="H26" s="70">
        <f t="shared" si="5"/>
        <v>300</v>
      </c>
      <c r="I26" s="70"/>
      <c r="J26" s="70">
        <f t="shared" si="6"/>
        <v>300</v>
      </c>
      <c r="K26" s="80"/>
    </row>
    <row r="27" s="57" customFormat="1" ht="22" customHeight="1" spans="1:241">
      <c r="A27" s="74" t="s">
        <v>35</v>
      </c>
      <c r="B27" s="70">
        <f>VLOOKUP(A27,国家临床重点专科!A:C,3,0)</f>
        <v>500</v>
      </c>
      <c r="C27" s="70">
        <f>VLOOKUP(A27,危重孕产妇和新生儿诊断救治!B:C,2,0)</f>
        <v>300</v>
      </c>
      <c r="D27" s="70"/>
      <c r="E27" s="70">
        <f>VLOOKUP(A27,精神卫生服务!A:B,2,0)</f>
        <v>100</v>
      </c>
      <c r="F27" s="70"/>
      <c r="G27" s="70"/>
      <c r="H27" s="70">
        <f t="shared" si="5"/>
        <v>900</v>
      </c>
      <c r="I27" s="70">
        <v>775</v>
      </c>
      <c r="J27" s="70">
        <f t="shared" si="6"/>
        <v>125</v>
      </c>
      <c r="K27" s="8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row>
    <row r="28" s="57" customFormat="1" ht="22" customHeight="1" spans="1:241">
      <c r="A28" s="74" t="s">
        <v>36</v>
      </c>
      <c r="B28" s="70"/>
      <c r="C28" s="70"/>
      <c r="D28" s="70"/>
      <c r="E28" s="70">
        <f>VLOOKUP(A28,精神卫生服务!A:B,2,0)</f>
        <v>100</v>
      </c>
      <c r="F28" s="70"/>
      <c r="G28" s="70"/>
      <c r="H28" s="70">
        <f t="shared" si="5"/>
        <v>100</v>
      </c>
      <c r="I28" s="70"/>
      <c r="J28" s="70">
        <f t="shared" si="6"/>
        <v>100</v>
      </c>
      <c r="K28" s="8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row>
    <row r="29" s="57" customFormat="1" ht="22" customHeight="1" spans="1:241">
      <c r="A29" s="74" t="s">
        <v>37</v>
      </c>
      <c r="B29" s="70"/>
      <c r="C29" s="70"/>
      <c r="D29" s="70"/>
      <c r="E29" s="70">
        <f>VLOOKUP(A29,精神卫生服务!A:B,2,0)</f>
        <v>100</v>
      </c>
      <c r="F29" s="70"/>
      <c r="G29" s="70"/>
      <c r="H29" s="70">
        <f t="shared" si="5"/>
        <v>100</v>
      </c>
      <c r="I29" s="70"/>
      <c r="J29" s="70">
        <f t="shared" si="6"/>
        <v>100</v>
      </c>
      <c r="K29" s="8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row>
    <row r="30" s="57" customFormat="1" ht="22" customHeight="1" spans="1:241">
      <c r="A30" s="74" t="s">
        <v>38</v>
      </c>
      <c r="B30" s="70"/>
      <c r="C30" s="70"/>
      <c r="D30" s="70">
        <f>VLOOKUP(A30,儿科医疗服务!B:D,3,0)</f>
        <v>200</v>
      </c>
      <c r="E30" s="70">
        <f>VLOOKUP(A30,精神卫生服务!A:B,2,0)</f>
        <v>100</v>
      </c>
      <c r="F30" s="70"/>
      <c r="G30" s="70"/>
      <c r="H30" s="70">
        <f t="shared" si="5"/>
        <v>300</v>
      </c>
      <c r="I30" s="70"/>
      <c r="J30" s="70">
        <f t="shared" si="6"/>
        <v>300</v>
      </c>
      <c r="K30" s="8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row>
    <row r="31" s="60" customFormat="1" ht="22" customHeight="1" spans="1:11">
      <c r="A31" s="73" t="s">
        <v>39</v>
      </c>
      <c r="B31" s="70"/>
      <c r="C31" s="70">
        <f>VLOOKUP(A31,危重孕产妇和新生儿诊断救治!B:C,2,0)</f>
        <v>600</v>
      </c>
      <c r="D31" s="70"/>
      <c r="E31" s="70">
        <f>VLOOKUP(A31,精神卫生服务!A:B,2,0)</f>
        <v>100</v>
      </c>
      <c r="F31" s="70"/>
      <c r="G31" s="70"/>
      <c r="H31" s="70">
        <f t="shared" si="5"/>
        <v>700</v>
      </c>
      <c r="I31" s="70">
        <v>600</v>
      </c>
      <c r="J31" s="70">
        <f t="shared" si="6"/>
        <v>100</v>
      </c>
      <c r="K31" s="80"/>
    </row>
    <row r="32" s="60" customFormat="1" ht="22" customHeight="1" spans="1:11">
      <c r="A32" s="73" t="s">
        <v>40</v>
      </c>
      <c r="B32" s="70"/>
      <c r="C32" s="70">
        <f>VLOOKUP(A32,危重孕产妇和新生儿诊断救治!B:C,2,0)</f>
        <v>300</v>
      </c>
      <c r="D32" s="70">
        <f>VLOOKUP(A32,儿科医疗服务!B:D,3,0)</f>
        <v>200</v>
      </c>
      <c r="E32" s="70">
        <f>VLOOKUP(A32,精神卫生服务!A:B,2,0)</f>
        <v>100</v>
      </c>
      <c r="F32" s="70"/>
      <c r="G32" s="70"/>
      <c r="H32" s="70">
        <f t="shared" si="5"/>
        <v>600</v>
      </c>
      <c r="I32" s="70">
        <v>300</v>
      </c>
      <c r="J32" s="70">
        <f t="shared" si="6"/>
        <v>300</v>
      </c>
      <c r="K32" s="80"/>
    </row>
    <row r="33" s="60" customFormat="1" ht="22" customHeight="1" spans="1:11">
      <c r="A33" s="73" t="s">
        <v>41</v>
      </c>
      <c r="B33" s="70"/>
      <c r="C33" s="70"/>
      <c r="D33" s="70"/>
      <c r="E33" s="70">
        <f>VLOOKUP(A33,精神卫生服务!A:B,2,0)</f>
        <v>100</v>
      </c>
      <c r="F33" s="70"/>
      <c r="G33" s="70"/>
      <c r="H33" s="70">
        <f t="shared" si="5"/>
        <v>100</v>
      </c>
      <c r="I33" s="70"/>
      <c r="J33" s="70">
        <f t="shared" si="6"/>
        <v>100</v>
      </c>
      <c r="K33" s="80"/>
    </row>
    <row r="34" s="60" customFormat="1" ht="22" customHeight="1" spans="1:11">
      <c r="A34" s="73" t="s">
        <v>42</v>
      </c>
      <c r="B34" s="70"/>
      <c r="C34" s="70"/>
      <c r="D34" s="70">
        <f>VLOOKUP(A34,儿科医疗服务!B:D,3,0)</f>
        <v>200</v>
      </c>
      <c r="E34" s="70">
        <f>VLOOKUP(A34,精神卫生服务!A:B,2,0)</f>
        <v>100</v>
      </c>
      <c r="F34" s="70"/>
      <c r="G34" s="70"/>
      <c r="H34" s="70">
        <f t="shared" si="5"/>
        <v>300</v>
      </c>
      <c r="I34" s="70"/>
      <c r="J34" s="70">
        <f t="shared" si="6"/>
        <v>300</v>
      </c>
      <c r="K34" s="80"/>
    </row>
    <row r="35" s="60" customFormat="1" ht="22" customHeight="1" spans="1:11">
      <c r="A35" s="73" t="s">
        <v>43</v>
      </c>
      <c r="B35" s="70"/>
      <c r="C35" s="70"/>
      <c r="D35" s="70">
        <f>VLOOKUP(A35,儿科医疗服务!B:D,3,0)</f>
        <v>200</v>
      </c>
      <c r="E35" s="70">
        <f>VLOOKUP(A35,精神卫生服务!A:B,2,0)</f>
        <v>100</v>
      </c>
      <c r="F35" s="70"/>
      <c r="G35" s="70"/>
      <c r="H35" s="70">
        <f t="shared" si="5"/>
        <v>300</v>
      </c>
      <c r="I35" s="70"/>
      <c r="J35" s="70">
        <f t="shared" si="6"/>
        <v>300</v>
      </c>
      <c r="K35" s="80"/>
    </row>
    <row r="36" s="60" customFormat="1" ht="22" customHeight="1" spans="1:11">
      <c r="A36" s="73" t="s">
        <v>44</v>
      </c>
      <c r="B36" s="70"/>
      <c r="C36" s="70"/>
      <c r="D36" s="70"/>
      <c r="E36" s="70">
        <f>VLOOKUP(A36,精神卫生服务!A:B,2,0)</f>
        <v>100</v>
      </c>
      <c r="F36" s="70"/>
      <c r="G36" s="70"/>
      <c r="H36" s="70">
        <f t="shared" si="5"/>
        <v>100</v>
      </c>
      <c r="I36" s="70"/>
      <c r="J36" s="70">
        <f t="shared" si="6"/>
        <v>100</v>
      </c>
      <c r="K36" s="80"/>
    </row>
    <row r="37" s="60" customFormat="1" ht="22" customHeight="1" spans="1:11">
      <c r="A37" s="74" t="s">
        <v>45</v>
      </c>
      <c r="B37" s="70"/>
      <c r="C37" s="70"/>
      <c r="D37" s="70">
        <f>VLOOKUP(A37,儿科医疗服务!B:D,3,0)</f>
        <v>200</v>
      </c>
      <c r="E37" s="70">
        <f>VLOOKUP(A37,精神卫生服务!A:B,2,0)</f>
        <v>100</v>
      </c>
      <c r="F37" s="70"/>
      <c r="G37" s="70"/>
      <c r="H37" s="70">
        <f t="shared" si="5"/>
        <v>300</v>
      </c>
      <c r="I37" s="70"/>
      <c r="J37" s="70">
        <f t="shared" si="6"/>
        <v>300</v>
      </c>
      <c r="K37" s="80"/>
    </row>
    <row r="38" s="60" customFormat="1" ht="22" customHeight="1" spans="1:11">
      <c r="A38" s="75" t="s">
        <v>46</v>
      </c>
      <c r="B38" s="67">
        <f t="shared" ref="B38:J38" si="7">SUM(B39:B40)</f>
        <v>0</v>
      </c>
      <c r="C38" s="67">
        <f t="shared" si="7"/>
        <v>0</v>
      </c>
      <c r="D38" s="67">
        <f t="shared" si="7"/>
        <v>0</v>
      </c>
      <c r="E38" s="67">
        <f t="shared" si="7"/>
        <v>0</v>
      </c>
      <c r="F38" s="67">
        <f t="shared" si="7"/>
        <v>200</v>
      </c>
      <c r="G38" s="67">
        <f t="shared" si="7"/>
        <v>0</v>
      </c>
      <c r="H38" s="67">
        <f t="shared" si="7"/>
        <v>200</v>
      </c>
      <c r="I38" s="67">
        <f t="shared" si="7"/>
        <v>0</v>
      </c>
      <c r="J38" s="67">
        <f t="shared" si="7"/>
        <v>200</v>
      </c>
      <c r="K38" s="80"/>
    </row>
    <row r="39" s="60" customFormat="1" ht="22" customHeight="1" spans="1:11">
      <c r="A39" s="73" t="s">
        <v>47</v>
      </c>
      <c r="B39" s="70"/>
      <c r="C39" s="70"/>
      <c r="D39" s="70"/>
      <c r="E39" s="70"/>
      <c r="F39" s="70">
        <v>100</v>
      </c>
      <c r="G39" s="70"/>
      <c r="H39" s="70">
        <f>SUM(B39:G39)</f>
        <v>100</v>
      </c>
      <c r="I39" s="70"/>
      <c r="J39" s="70">
        <f>H39-I39</f>
        <v>100</v>
      </c>
      <c r="K39" s="80"/>
    </row>
    <row r="40" s="60" customFormat="1" ht="22" customHeight="1" spans="1:11">
      <c r="A40" s="74" t="s">
        <v>48</v>
      </c>
      <c r="B40" s="70"/>
      <c r="C40" s="70"/>
      <c r="D40" s="70"/>
      <c r="E40" s="70"/>
      <c r="F40" s="70">
        <v>100</v>
      </c>
      <c r="G40" s="70"/>
      <c r="H40" s="70">
        <f>SUM(B40:G40)</f>
        <v>100</v>
      </c>
      <c r="I40" s="70"/>
      <c r="J40" s="70">
        <f>H40-I40</f>
        <v>100</v>
      </c>
      <c r="K40" s="80"/>
    </row>
    <row r="41" s="57" customFormat="1" ht="23" customHeight="1" spans="1:11">
      <c r="A41" s="76" t="s">
        <v>49</v>
      </c>
      <c r="B41" s="76"/>
      <c r="C41" s="76"/>
      <c r="D41" s="76"/>
      <c r="E41" s="76"/>
      <c r="F41" s="76"/>
      <c r="G41" s="76"/>
      <c r="H41" s="77"/>
      <c r="I41" s="77"/>
      <c r="J41" s="77"/>
      <c r="K41" s="80"/>
    </row>
  </sheetData>
  <mergeCells count="2">
    <mergeCell ref="A2:J2"/>
    <mergeCell ref="A41:G41"/>
  </mergeCells>
  <printOptions horizontalCentered="1"/>
  <pageMargins left="0.590277777777778" right="0.590277777777778" top="0.786805555555556" bottom="0.786805555555556" header="0.5" footer="0.5"/>
  <pageSetup paperSize="9" scale="9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E36"/>
  <sheetViews>
    <sheetView showZeros="0" topLeftCell="A15" workbookViewId="0">
      <selection activeCell="I13" sqref="I13"/>
    </sheetView>
  </sheetViews>
  <sheetFormatPr defaultColWidth="8.87272727272727" defaultRowHeight="20" customHeight="1" outlineLevelCol="4"/>
  <cols>
    <col min="1" max="1" width="29.5" style="37" customWidth="1"/>
    <col min="2" max="2" width="16.8727272727273" style="42" customWidth="1"/>
    <col min="3" max="3" width="16.3727272727273" style="37" customWidth="1"/>
    <col min="4" max="4" width="15.1272727272727" style="43" customWidth="1"/>
    <col min="5" max="5" width="14.1272727272727" style="34" customWidth="1"/>
    <col min="6" max="16384" width="8.87272727272727" style="34"/>
  </cols>
  <sheetData>
    <row r="1" s="34" customFormat="1" ht="21" customHeight="1" spans="1:4">
      <c r="A1" s="44" t="s">
        <v>50</v>
      </c>
      <c r="B1" s="42"/>
      <c r="C1" s="37"/>
      <c r="D1" s="43"/>
    </row>
    <row r="2" s="34" customFormat="1" ht="34" customHeight="1" spans="1:5">
      <c r="A2" s="45" t="s">
        <v>51</v>
      </c>
      <c r="B2" s="45"/>
      <c r="C2" s="45"/>
      <c r="D2" s="45"/>
      <c r="E2" s="45"/>
    </row>
    <row r="3" s="34" customFormat="1" ht="24" customHeight="1" spans="1:5">
      <c r="A3" s="46"/>
      <c r="C3" s="47"/>
      <c r="D3" s="48"/>
      <c r="E3" s="48" t="s">
        <v>2</v>
      </c>
    </row>
    <row r="4" s="35" customFormat="1" ht="39" customHeight="1" spans="1:5">
      <c r="A4" s="49" t="s">
        <v>52</v>
      </c>
      <c r="B4" s="49" t="s">
        <v>53</v>
      </c>
      <c r="C4" s="49" t="s">
        <v>10</v>
      </c>
      <c r="D4" s="50" t="s">
        <v>54</v>
      </c>
      <c r="E4" s="50" t="s">
        <v>55</v>
      </c>
    </row>
    <row r="5" s="36" customFormat="1" ht="28" customHeight="1" spans="1:5">
      <c r="A5" s="49" t="s">
        <v>13</v>
      </c>
      <c r="B5" s="51"/>
      <c r="C5" s="50">
        <f>C6+C13</f>
        <v>6537</v>
      </c>
      <c r="D5" s="50">
        <f>D6+D13</f>
        <v>6175</v>
      </c>
      <c r="E5" s="50">
        <f>E6+E13</f>
        <v>362</v>
      </c>
    </row>
    <row r="6" s="36" customFormat="1" ht="28" customHeight="1" spans="1:5">
      <c r="A6" s="49" t="s">
        <v>14</v>
      </c>
      <c r="B6" s="52"/>
      <c r="C6" s="50">
        <f>SUM(C7:C12)</f>
        <v>2537</v>
      </c>
      <c r="D6" s="50">
        <f>SUM(D7:D12)</f>
        <v>2375</v>
      </c>
      <c r="E6" s="50">
        <f>SUM(E7:E12)</f>
        <v>162</v>
      </c>
    </row>
    <row r="7" s="36" customFormat="1" ht="28" customHeight="1" spans="1:5">
      <c r="A7" s="53" t="s">
        <v>15</v>
      </c>
      <c r="B7" s="52" t="s">
        <v>56</v>
      </c>
      <c r="C7" s="54">
        <v>37</v>
      </c>
      <c r="D7" s="50"/>
      <c r="E7" s="54">
        <f t="shared" ref="E7:E12" si="0">C7-D7</f>
        <v>37</v>
      </c>
    </row>
    <row r="8" s="37" customFormat="1" ht="28" customHeight="1" spans="1:5">
      <c r="A8" s="32" t="s">
        <v>16</v>
      </c>
      <c r="B8" s="32" t="s">
        <v>57</v>
      </c>
      <c r="C8" s="32">
        <v>500</v>
      </c>
      <c r="D8" s="54">
        <v>475</v>
      </c>
      <c r="E8" s="54">
        <f t="shared" si="0"/>
        <v>25</v>
      </c>
    </row>
    <row r="9" s="37" customFormat="1" ht="28" customHeight="1" spans="1:5">
      <c r="A9" s="32" t="s">
        <v>20</v>
      </c>
      <c r="B9" s="32" t="s">
        <v>58</v>
      </c>
      <c r="C9" s="32">
        <v>500</v>
      </c>
      <c r="D9" s="54">
        <v>475</v>
      </c>
      <c r="E9" s="54">
        <f t="shared" si="0"/>
        <v>25</v>
      </c>
    </row>
    <row r="10" s="37" customFormat="1" ht="28" customHeight="1" spans="1:5">
      <c r="A10" s="32" t="s">
        <v>21</v>
      </c>
      <c r="B10" s="32" t="s">
        <v>59</v>
      </c>
      <c r="C10" s="32">
        <v>500</v>
      </c>
      <c r="D10" s="54">
        <v>475</v>
      </c>
      <c r="E10" s="54">
        <f t="shared" si="0"/>
        <v>25</v>
      </c>
    </row>
    <row r="11" s="34" customFormat="1" ht="28" customHeight="1" spans="1:5">
      <c r="A11" s="32" t="s">
        <v>22</v>
      </c>
      <c r="B11" s="32" t="s">
        <v>60</v>
      </c>
      <c r="C11" s="32">
        <v>500</v>
      </c>
      <c r="D11" s="54">
        <v>475</v>
      </c>
      <c r="E11" s="54">
        <f t="shared" si="0"/>
        <v>25</v>
      </c>
    </row>
    <row r="12" s="37" customFormat="1" ht="28" customHeight="1" spans="1:5">
      <c r="A12" s="32" t="s">
        <v>23</v>
      </c>
      <c r="B12" s="32" t="s">
        <v>61</v>
      </c>
      <c r="C12" s="32">
        <v>500</v>
      </c>
      <c r="D12" s="54">
        <v>475</v>
      </c>
      <c r="E12" s="54">
        <f t="shared" si="0"/>
        <v>25</v>
      </c>
    </row>
    <row r="13" s="37" customFormat="1" ht="28" customHeight="1" spans="1:5">
      <c r="A13" s="49" t="s">
        <v>24</v>
      </c>
      <c r="B13" s="51"/>
      <c r="C13" s="50">
        <f>C14+C17+C20+C23+C25</f>
        <v>4000</v>
      </c>
      <c r="D13" s="50">
        <f>D14+D17+D20+D23+D25</f>
        <v>3800</v>
      </c>
      <c r="E13" s="50">
        <f>E14+E17+E20+E23+E25</f>
        <v>200</v>
      </c>
    </row>
    <row r="14" s="38" customFormat="1" ht="28" customHeight="1" spans="1:5">
      <c r="A14" s="49" t="s">
        <v>25</v>
      </c>
      <c r="B14" s="51"/>
      <c r="C14" s="50">
        <f>SUM(C15:C16)</f>
        <v>1000</v>
      </c>
      <c r="D14" s="50">
        <f>SUM(D15:D16)</f>
        <v>950</v>
      </c>
      <c r="E14" s="50">
        <f>SUM(E15:E16)</f>
        <v>50</v>
      </c>
    </row>
    <row r="15" s="38" customFormat="1" ht="28" customHeight="1" spans="1:5">
      <c r="A15" s="32" t="s">
        <v>62</v>
      </c>
      <c r="B15" s="32" t="s">
        <v>57</v>
      </c>
      <c r="C15" s="32">
        <v>500</v>
      </c>
      <c r="D15" s="32">
        <v>475</v>
      </c>
      <c r="E15" s="54">
        <f t="shared" ref="E15:E19" si="1">C15-D15</f>
        <v>25</v>
      </c>
    </row>
    <row r="16" s="39" customFormat="1" ht="28" customHeight="1" spans="1:5">
      <c r="A16" s="32" t="s">
        <v>63</v>
      </c>
      <c r="B16" s="32" t="s">
        <v>64</v>
      </c>
      <c r="C16" s="32">
        <v>500</v>
      </c>
      <c r="D16" s="54">
        <v>475</v>
      </c>
      <c r="E16" s="54">
        <f t="shared" si="1"/>
        <v>25</v>
      </c>
    </row>
    <row r="17" s="38" customFormat="1" ht="28" customHeight="1" spans="1:5">
      <c r="A17" s="55" t="s">
        <v>26</v>
      </c>
      <c r="B17" s="51"/>
      <c r="C17" s="50">
        <f>SUM(C18:C19)</f>
        <v>1000</v>
      </c>
      <c r="D17" s="50">
        <f>SUM(D18:D19)</f>
        <v>950</v>
      </c>
      <c r="E17" s="50">
        <f>SUM(E18:E19)</f>
        <v>50</v>
      </c>
    </row>
    <row r="18" s="39" customFormat="1" ht="28" customHeight="1" spans="1:5">
      <c r="A18" s="32" t="s">
        <v>65</v>
      </c>
      <c r="B18" s="32" t="s">
        <v>66</v>
      </c>
      <c r="C18" s="32">
        <v>500</v>
      </c>
      <c r="D18" s="32">
        <v>475</v>
      </c>
      <c r="E18" s="54">
        <f t="shared" si="1"/>
        <v>25</v>
      </c>
    </row>
    <row r="19" s="39" customFormat="1" ht="28" customHeight="1" spans="1:5">
      <c r="A19" s="32" t="s">
        <v>67</v>
      </c>
      <c r="B19" s="32" t="s">
        <v>64</v>
      </c>
      <c r="C19" s="32">
        <v>500</v>
      </c>
      <c r="D19" s="32">
        <v>475</v>
      </c>
      <c r="E19" s="54">
        <f t="shared" si="1"/>
        <v>25</v>
      </c>
    </row>
    <row r="20" s="38" customFormat="1" ht="28" customHeight="1" spans="1:5">
      <c r="A20" s="55" t="s">
        <v>29</v>
      </c>
      <c r="B20" s="51"/>
      <c r="C20" s="50">
        <f>SUM(C21:C22)</f>
        <v>1000</v>
      </c>
      <c r="D20" s="50">
        <f>SUM(D21:D22)</f>
        <v>950</v>
      </c>
      <c r="E20" s="50">
        <f>SUM(E21:E22)</f>
        <v>50</v>
      </c>
    </row>
    <row r="21" s="39" customFormat="1" ht="28" customHeight="1" spans="1:5">
      <c r="A21" s="32" t="s">
        <v>68</v>
      </c>
      <c r="B21" s="32" t="s">
        <v>69</v>
      </c>
      <c r="C21" s="32">
        <v>500</v>
      </c>
      <c r="D21" s="54">
        <v>475</v>
      </c>
      <c r="E21" s="54">
        <f t="shared" ref="E21:E24" si="2">C21-D21</f>
        <v>25</v>
      </c>
    </row>
    <row r="22" s="39" customFormat="1" ht="28" customHeight="1" spans="1:5">
      <c r="A22" s="32" t="s">
        <v>70</v>
      </c>
      <c r="B22" s="32" t="s">
        <v>71</v>
      </c>
      <c r="C22" s="32">
        <v>500</v>
      </c>
      <c r="D22" s="54">
        <v>475</v>
      </c>
      <c r="E22" s="54">
        <f t="shared" si="2"/>
        <v>25</v>
      </c>
    </row>
    <row r="23" s="39" customFormat="1" ht="28" customHeight="1" spans="1:5">
      <c r="A23" s="56" t="s">
        <v>35</v>
      </c>
      <c r="B23" s="56"/>
      <c r="C23" s="50">
        <f>SUM(C24)</f>
        <v>500</v>
      </c>
      <c r="D23" s="50">
        <f>SUM(D24)</f>
        <v>475</v>
      </c>
      <c r="E23" s="50">
        <f>SUM(E24)</f>
        <v>25</v>
      </c>
    </row>
    <row r="24" s="39" customFormat="1" ht="28" customHeight="1" spans="1:5">
      <c r="A24" s="32" t="s">
        <v>72</v>
      </c>
      <c r="B24" s="32" t="s">
        <v>73</v>
      </c>
      <c r="C24" s="32">
        <v>500</v>
      </c>
      <c r="D24" s="54">
        <v>475</v>
      </c>
      <c r="E24" s="54">
        <f t="shared" si="2"/>
        <v>25</v>
      </c>
    </row>
    <row r="25" s="40" customFormat="1" ht="28" customHeight="1" spans="1:5">
      <c r="A25" s="56" t="s">
        <v>28</v>
      </c>
      <c r="B25" s="56"/>
      <c r="C25" s="50">
        <f>SUM(C26)</f>
        <v>500</v>
      </c>
      <c r="D25" s="50">
        <f>SUM(D26)</f>
        <v>475</v>
      </c>
      <c r="E25" s="50">
        <f>SUM(E26)</f>
        <v>25</v>
      </c>
    </row>
    <row r="26" s="41" customFormat="1" ht="28" customHeight="1" spans="1:5">
      <c r="A26" s="32" t="s">
        <v>74</v>
      </c>
      <c r="B26" s="32" t="s">
        <v>69</v>
      </c>
      <c r="C26" s="32">
        <v>500</v>
      </c>
      <c r="D26" s="54">
        <v>475</v>
      </c>
      <c r="E26" s="54">
        <f>C26-D26</f>
        <v>25</v>
      </c>
    </row>
    <row r="27" s="34" customFormat="1" customHeight="1" spans="1:4">
      <c r="A27" s="37"/>
      <c r="B27" s="42"/>
      <c r="C27" s="37"/>
      <c r="D27" s="43"/>
    </row>
    <row r="28" s="34" customFormat="1" customHeight="1" spans="1:4">
      <c r="A28" s="37"/>
      <c r="B28" s="42"/>
      <c r="C28" s="37"/>
      <c r="D28" s="43"/>
    </row>
    <row r="29" s="34" customFormat="1" customHeight="1" spans="1:4">
      <c r="A29" s="37"/>
      <c r="B29" s="42"/>
      <c r="C29" s="37"/>
      <c r="D29" s="43"/>
    </row>
    <row r="30" s="34" customFormat="1" customHeight="1" spans="1:4">
      <c r="A30" s="37"/>
      <c r="B30" s="42"/>
      <c r="C30" s="37"/>
      <c r="D30" s="43"/>
    </row>
    <row r="31" s="34" customFormat="1" customHeight="1" spans="1:4">
      <c r="A31" s="37"/>
      <c r="B31" s="42"/>
      <c r="C31" s="37"/>
      <c r="D31" s="43"/>
    </row>
    <row r="32" s="34" customFormat="1" customHeight="1" spans="1:4">
      <c r="A32" s="37"/>
      <c r="B32" s="42"/>
      <c r="C32" s="37"/>
      <c r="D32" s="43"/>
    </row>
    <row r="33" s="34" customFormat="1" customHeight="1" spans="1:4">
      <c r="A33" s="37"/>
      <c r="B33" s="42"/>
      <c r="C33" s="37"/>
      <c r="D33" s="43"/>
    </row>
    <row r="34" s="34" customFormat="1" customHeight="1" spans="1:4">
      <c r="A34" s="37"/>
      <c r="B34" s="42"/>
      <c r="C34" s="37"/>
      <c r="D34" s="43"/>
    </row>
    <row r="35" s="34" customFormat="1" customHeight="1" spans="1:4">
      <c r="A35" s="37"/>
      <c r="B35" s="42"/>
      <c r="C35" s="37"/>
      <c r="D35" s="43"/>
    </row>
    <row r="36" s="34" customFormat="1" customHeight="1" spans="1:4">
      <c r="A36" s="37"/>
      <c r="B36" s="42"/>
      <c r="C36" s="37"/>
      <c r="D36" s="43"/>
    </row>
  </sheetData>
  <mergeCells count="1">
    <mergeCell ref="A2:E2"/>
  </mergeCells>
  <printOptions horizontalCentered="1"/>
  <pageMargins left="0.590277777777778" right="0.590277777777778" top="0.590277777777778" bottom="0.786805555555556" header="0" footer="0.393055555555556"/>
  <pageSetup paperSize="9" fitToHeight="0" pageOrder="overThenDown" orientation="portrait"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25"/>
  <sheetViews>
    <sheetView topLeftCell="A8" workbookViewId="0">
      <selection activeCell="K18" sqref="K18"/>
    </sheetView>
  </sheetViews>
  <sheetFormatPr defaultColWidth="9" defaultRowHeight="15" outlineLevelCol="6"/>
  <cols>
    <col min="1" max="1" width="9" style="16"/>
    <col min="2" max="2" width="24.1272727272727" style="16" customWidth="1"/>
    <col min="3" max="3" width="13.3727272727273" style="16" customWidth="1"/>
    <col min="4" max="5" width="14.3727272727273" style="16" customWidth="1"/>
    <col min="6" max="6" width="12.2545454545455" style="16" customWidth="1"/>
    <col min="7" max="7" width="12" style="18" customWidth="1"/>
    <col min="8" max="16384" width="9" style="16"/>
  </cols>
  <sheetData>
    <row r="1" s="16" customFormat="1" ht="26" customHeight="1" spans="1:7">
      <c r="A1" s="19" t="s">
        <v>75</v>
      </c>
      <c r="G1" s="18"/>
    </row>
    <row r="2" s="16" customFormat="1" ht="44" customHeight="1" spans="1:7">
      <c r="A2" s="20" t="s">
        <v>76</v>
      </c>
      <c r="B2" s="20"/>
      <c r="C2" s="20"/>
      <c r="D2" s="20"/>
      <c r="E2" s="20"/>
      <c r="F2" s="20"/>
      <c r="G2" s="20"/>
    </row>
    <row r="3" s="16" customFormat="1" ht="23.5" spans="1:7">
      <c r="A3" s="21"/>
      <c r="G3" s="22" t="s">
        <v>2</v>
      </c>
    </row>
    <row r="4" s="17" customFormat="1" ht="24" customHeight="1" spans="1:7">
      <c r="A4" s="23" t="s">
        <v>77</v>
      </c>
      <c r="B4" s="23" t="s">
        <v>78</v>
      </c>
      <c r="C4" s="23" t="s">
        <v>79</v>
      </c>
      <c r="D4" s="24" t="s">
        <v>80</v>
      </c>
      <c r="E4" s="25"/>
      <c r="F4" s="25"/>
      <c r="G4" s="26"/>
    </row>
    <row r="5" s="17" customFormat="1" ht="24" customHeight="1" spans="1:7">
      <c r="A5" s="27"/>
      <c r="B5" s="27"/>
      <c r="C5" s="27"/>
      <c r="D5" s="24" t="s">
        <v>81</v>
      </c>
      <c r="E5" s="25"/>
      <c r="F5" s="26"/>
      <c r="G5" s="28" t="s">
        <v>82</v>
      </c>
    </row>
    <row r="6" s="17" customFormat="1" ht="35" customHeight="1" spans="1:7">
      <c r="A6" s="29"/>
      <c r="B6" s="29"/>
      <c r="C6" s="29"/>
      <c r="D6" s="30" t="s">
        <v>83</v>
      </c>
      <c r="E6" s="30" t="s">
        <v>84</v>
      </c>
      <c r="F6" s="30" t="s">
        <v>85</v>
      </c>
      <c r="G6" s="28" t="s">
        <v>56</v>
      </c>
    </row>
    <row r="7" s="17" customFormat="1" ht="25" customHeight="1" spans="1:7">
      <c r="A7" s="30"/>
      <c r="B7" s="30" t="s">
        <v>86</v>
      </c>
      <c r="C7" s="30">
        <f t="shared" ref="C7:G7" si="0">C8+C12</f>
        <v>4407</v>
      </c>
      <c r="D7" s="30">
        <f t="shared" si="0"/>
        <v>2400</v>
      </c>
      <c r="E7" s="30">
        <f t="shared" si="0"/>
        <v>1200</v>
      </c>
      <c r="F7" s="30">
        <f t="shared" si="0"/>
        <v>800</v>
      </c>
      <c r="G7" s="30">
        <f t="shared" si="0"/>
        <v>7</v>
      </c>
    </row>
    <row r="8" s="17" customFormat="1" ht="25" customHeight="1" spans="1:7">
      <c r="A8" s="30"/>
      <c r="B8" s="30" t="s">
        <v>14</v>
      </c>
      <c r="C8" s="30">
        <f>SUM(C9:C11)</f>
        <v>1607</v>
      </c>
      <c r="D8" s="30">
        <f t="shared" ref="C8:G8" si="1">SUM(D9:D11)</f>
        <v>1200</v>
      </c>
      <c r="E8" s="30">
        <f t="shared" si="1"/>
        <v>0</v>
      </c>
      <c r="F8" s="30">
        <f t="shared" si="1"/>
        <v>400</v>
      </c>
      <c r="G8" s="30">
        <f t="shared" si="1"/>
        <v>7</v>
      </c>
    </row>
    <row r="9" s="16" customFormat="1" ht="25" customHeight="1" spans="1:7">
      <c r="A9" s="31">
        <v>1</v>
      </c>
      <c r="B9" s="31" t="s">
        <v>17</v>
      </c>
      <c r="C9" s="31">
        <f t="shared" ref="C9:C11" si="2">SUM(D9:G9)</f>
        <v>607</v>
      </c>
      <c r="D9" s="31">
        <v>600</v>
      </c>
      <c r="E9" s="31"/>
      <c r="F9" s="31"/>
      <c r="G9" s="32">
        <v>7</v>
      </c>
    </row>
    <row r="10" s="16" customFormat="1" ht="25" customHeight="1" spans="1:7">
      <c r="A10" s="31">
        <v>2</v>
      </c>
      <c r="B10" s="31" t="s">
        <v>18</v>
      </c>
      <c r="C10" s="31">
        <f t="shared" si="2"/>
        <v>600</v>
      </c>
      <c r="D10" s="31">
        <v>600</v>
      </c>
      <c r="E10" s="31"/>
      <c r="F10" s="31"/>
      <c r="G10" s="32"/>
    </row>
    <row r="11" s="16" customFormat="1" ht="25" customHeight="1" spans="1:7">
      <c r="A11" s="31">
        <v>3</v>
      </c>
      <c r="B11" s="31" t="s">
        <v>20</v>
      </c>
      <c r="C11" s="31">
        <f t="shared" si="2"/>
        <v>400</v>
      </c>
      <c r="D11" s="31"/>
      <c r="E11" s="31"/>
      <c r="F11" s="31">
        <v>400</v>
      </c>
      <c r="G11" s="32"/>
    </row>
    <row r="12" s="17" customFormat="1" ht="25" customHeight="1" spans="1:7">
      <c r="A12" s="30"/>
      <c r="B12" s="30" t="s">
        <v>87</v>
      </c>
      <c r="C12" s="30">
        <f>SUM(C13,C16,C18,C20,C22,C24)</f>
        <v>2800</v>
      </c>
      <c r="D12" s="30">
        <f t="shared" ref="D12:G12" si="3">SUM(D13,D16,D18,D20,D22,D24)</f>
        <v>1200</v>
      </c>
      <c r="E12" s="30">
        <f t="shared" si="3"/>
        <v>1200</v>
      </c>
      <c r="F12" s="30">
        <f t="shared" si="3"/>
        <v>400</v>
      </c>
      <c r="G12" s="30">
        <f t="shared" si="3"/>
        <v>0</v>
      </c>
    </row>
    <row r="13" s="17" customFormat="1" ht="25" customHeight="1" spans="1:7">
      <c r="A13" s="30"/>
      <c r="B13" s="30" t="s">
        <v>25</v>
      </c>
      <c r="C13" s="30">
        <f t="shared" ref="C13:G13" si="4">SUM(C14:C15)</f>
        <v>700</v>
      </c>
      <c r="D13" s="30">
        <f t="shared" si="4"/>
        <v>0</v>
      </c>
      <c r="E13" s="30">
        <f t="shared" si="4"/>
        <v>300</v>
      </c>
      <c r="F13" s="30">
        <f t="shared" si="4"/>
        <v>400</v>
      </c>
      <c r="G13" s="30">
        <f t="shared" si="4"/>
        <v>0</v>
      </c>
    </row>
    <row r="14" s="16" customFormat="1" ht="33" customHeight="1" spans="1:7">
      <c r="A14" s="31">
        <v>4</v>
      </c>
      <c r="B14" s="31" t="s">
        <v>88</v>
      </c>
      <c r="C14" s="31">
        <f t="shared" ref="C14:C17" si="5">SUM(D14:G14)</f>
        <v>300</v>
      </c>
      <c r="D14" s="31"/>
      <c r="E14" s="31">
        <v>300</v>
      </c>
      <c r="F14" s="31"/>
      <c r="G14" s="32"/>
    </row>
    <row r="15" s="16" customFormat="1" ht="32" customHeight="1" spans="1:7">
      <c r="A15" s="31">
        <v>5</v>
      </c>
      <c r="B15" s="31" t="s">
        <v>89</v>
      </c>
      <c r="C15" s="31">
        <f t="shared" si="5"/>
        <v>400</v>
      </c>
      <c r="D15" s="31"/>
      <c r="E15" s="31"/>
      <c r="F15" s="31">
        <v>400</v>
      </c>
      <c r="G15" s="32"/>
    </row>
    <row r="16" s="17" customFormat="1" ht="25" customHeight="1" spans="1:7">
      <c r="A16" s="30"/>
      <c r="B16" s="30" t="s">
        <v>29</v>
      </c>
      <c r="C16" s="30">
        <f>SUM(C17)</f>
        <v>300</v>
      </c>
      <c r="D16" s="30">
        <f t="shared" ref="D16:G16" si="6">SUM(D17:D17)</f>
        <v>0</v>
      </c>
      <c r="E16" s="30">
        <f t="shared" si="6"/>
        <v>300</v>
      </c>
      <c r="F16" s="30">
        <f t="shared" si="6"/>
        <v>0</v>
      </c>
      <c r="G16" s="30">
        <f t="shared" si="6"/>
        <v>0</v>
      </c>
    </row>
    <row r="17" s="16" customFormat="1" ht="25" customHeight="1" spans="1:7">
      <c r="A17" s="31">
        <v>6</v>
      </c>
      <c r="B17" s="31" t="s">
        <v>90</v>
      </c>
      <c r="C17" s="31">
        <f t="shared" si="5"/>
        <v>300</v>
      </c>
      <c r="D17" s="31"/>
      <c r="E17" s="31">
        <v>300</v>
      </c>
      <c r="F17" s="31"/>
      <c r="G17" s="32"/>
    </row>
    <row r="18" s="16" customFormat="1" ht="25" customHeight="1" spans="1:7">
      <c r="A18" s="31"/>
      <c r="B18" s="30" t="s">
        <v>30</v>
      </c>
      <c r="C18" s="30">
        <f>SUM(C19)</f>
        <v>600</v>
      </c>
      <c r="D18" s="30">
        <f t="shared" ref="D18:G18" si="7">SUM(D19:D19)</f>
        <v>600</v>
      </c>
      <c r="E18" s="30">
        <f t="shared" si="7"/>
        <v>0</v>
      </c>
      <c r="F18" s="30">
        <f t="shared" si="7"/>
        <v>0</v>
      </c>
      <c r="G18" s="30">
        <f t="shared" si="7"/>
        <v>0</v>
      </c>
    </row>
    <row r="19" s="16" customFormat="1" ht="25" customHeight="1" spans="1:7">
      <c r="A19" s="31">
        <v>7</v>
      </c>
      <c r="B19" s="31" t="s">
        <v>91</v>
      </c>
      <c r="C19" s="31">
        <f t="shared" ref="C19:C23" si="8">SUM(D19:G19)</f>
        <v>600</v>
      </c>
      <c r="D19" s="31">
        <v>600</v>
      </c>
      <c r="E19" s="31"/>
      <c r="F19" s="31"/>
      <c r="G19" s="32"/>
    </row>
    <row r="20" s="16" customFormat="1" ht="25" customHeight="1" spans="1:7">
      <c r="A20" s="31"/>
      <c r="B20" s="4" t="s">
        <v>92</v>
      </c>
      <c r="C20" s="30">
        <f>SUM(C21)</f>
        <v>300</v>
      </c>
      <c r="D20" s="30">
        <f t="shared" ref="D20:G20" si="9">SUM(D21:D21)</f>
        <v>0</v>
      </c>
      <c r="E20" s="30">
        <f t="shared" si="9"/>
        <v>300</v>
      </c>
      <c r="F20" s="30">
        <f t="shared" si="9"/>
        <v>0</v>
      </c>
      <c r="G20" s="30">
        <f t="shared" si="9"/>
        <v>0</v>
      </c>
    </row>
    <row r="21" s="16" customFormat="1" ht="25" customHeight="1" spans="1:7">
      <c r="A21" s="31">
        <v>8</v>
      </c>
      <c r="B21" s="5" t="s">
        <v>93</v>
      </c>
      <c r="C21" s="31">
        <f t="shared" si="8"/>
        <v>300</v>
      </c>
      <c r="D21" s="31"/>
      <c r="E21" s="31">
        <v>300</v>
      </c>
      <c r="F21" s="31"/>
      <c r="G21" s="32"/>
    </row>
    <row r="22" s="16" customFormat="1" ht="25" customHeight="1" spans="1:7">
      <c r="A22" s="31"/>
      <c r="B22" s="4" t="s">
        <v>39</v>
      </c>
      <c r="C22" s="30">
        <f>SUM(C23)</f>
        <v>600</v>
      </c>
      <c r="D22" s="30">
        <f t="shared" ref="D22:G22" si="10">SUM(D23:D23)</f>
        <v>600</v>
      </c>
      <c r="E22" s="30">
        <f t="shared" si="10"/>
        <v>0</v>
      </c>
      <c r="F22" s="30">
        <f t="shared" si="10"/>
        <v>0</v>
      </c>
      <c r="G22" s="30">
        <f t="shared" si="10"/>
        <v>0</v>
      </c>
    </row>
    <row r="23" s="16" customFormat="1" ht="25" customHeight="1" spans="1:7">
      <c r="A23" s="31">
        <v>9</v>
      </c>
      <c r="B23" s="33" t="s">
        <v>19</v>
      </c>
      <c r="C23" s="31">
        <f t="shared" si="8"/>
        <v>600</v>
      </c>
      <c r="D23" s="31">
        <v>600</v>
      </c>
      <c r="E23" s="31"/>
      <c r="F23" s="31"/>
      <c r="G23" s="32"/>
    </row>
    <row r="24" s="17" customFormat="1" ht="25" customHeight="1" spans="1:7">
      <c r="A24" s="30"/>
      <c r="B24" s="4" t="s">
        <v>40</v>
      </c>
      <c r="C24" s="30">
        <f>SUM(C25)</f>
        <v>300</v>
      </c>
      <c r="D24" s="30">
        <f t="shared" ref="D24:G24" si="11">SUM(D25:D25)</f>
        <v>0</v>
      </c>
      <c r="E24" s="30">
        <f t="shared" si="11"/>
        <v>300</v>
      </c>
      <c r="F24" s="30">
        <f t="shared" si="11"/>
        <v>0</v>
      </c>
      <c r="G24" s="30">
        <f t="shared" si="11"/>
        <v>0</v>
      </c>
    </row>
    <row r="25" s="18" customFormat="1" ht="30" customHeight="1" spans="1:7">
      <c r="A25" s="31">
        <v>10</v>
      </c>
      <c r="B25" s="33" t="s">
        <v>94</v>
      </c>
      <c r="C25" s="31">
        <f>SUM(D25:G25)</f>
        <v>300</v>
      </c>
      <c r="D25" s="32"/>
      <c r="E25" s="32">
        <v>300</v>
      </c>
      <c r="F25" s="32"/>
      <c r="G25" s="32"/>
    </row>
  </sheetData>
  <mergeCells count="6">
    <mergeCell ref="A2:G2"/>
    <mergeCell ref="D4:G4"/>
    <mergeCell ref="D5:F5"/>
    <mergeCell ref="A4:A6"/>
    <mergeCell ref="B4:B6"/>
    <mergeCell ref="C4:C6"/>
  </mergeCells>
  <printOptions horizontalCentered="1"/>
  <pageMargins left="0.590277777777778" right="0.590277777777778" top="0.590277777777778" bottom="0.786805555555556" header="0.298611111111111" footer="0.495833333333333"/>
  <pageSetup paperSize="9" scale="92" fitToHeight="0"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19"/>
  <sheetViews>
    <sheetView workbookViewId="0">
      <selection activeCell="H4" sqref="H4"/>
    </sheetView>
  </sheetViews>
  <sheetFormatPr defaultColWidth="9" defaultRowHeight="14" outlineLevelCol="3"/>
  <cols>
    <col min="1" max="1" width="7.75454545454545" customWidth="1"/>
    <col min="2" max="2" width="20.2545454545455" customWidth="1"/>
    <col min="3" max="3" width="29.8727272727273" customWidth="1"/>
    <col min="4" max="4" width="26.8727272727273" customWidth="1"/>
  </cols>
  <sheetData>
    <row r="1" spans="1:1">
      <c r="A1" t="s">
        <v>95</v>
      </c>
    </row>
    <row r="2" ht="45" customHeight="1" spans="1:4">
      <c r="A2" s="1" t="s">
        <v>96</v>
      </c>
      <c r="B2" s="1"/>
      <c r="C2" s="1"/>
      <c r="D2" s="1"/>
    </row>
    <row r="3" ht="21" customHeight="1" spans="1:1">
      <c r="A3" s="10" t="s">
        <v>97</v>
      </c>
    </row>
    <row r="4" ht="53" customHeight="1" spans="1:4">
      <c r="A4" s="4" t="s">
        <v>77</v>
      </c>
      <c r="B4" s="4" t="s">
        <v>98</v>
      </c>
      <c r="C4" s="4" t="s">
        <v>78</v>
      </c>
      <c r="D4" s="4" t="s">
        <v>99</v>
      </c>
    </row>
    <row r="5" ht="33" customHeight="1" spans="1:4">
      <c r="A5" s="4"/>
      <c r="B5" s="4" t="s">
        <v>86</v>
      </c>
      <c r="C5" s="4"/>
      <c r="D5" s="4">
        <f>SUM(D8,D6)</f>
        <v>2200</v>
      </c>
    </row>
    <row r="6" ht="33" customHeight="1" spans="1:4">
      <c r="A6" s="4"/>
      <c r="B6" s="11" t="s">
        <v>14</v>
      </c>
      <c r="C6" s="12"/>
      <c r="D6" s="4">
        <f>D7</f>
        <v>200</v>
      </c>
    </row>
    <row r="7" ht="33" customHeight="1" spans="1:4">
      <c r="A7" s="5">
        <v>1</v>
      </c>
      <c r="B7" s="13" t="s">
        <v>19</v>
      </c>
      <c r="C7" s="14"/>
      <c r="D7" s="5">
        <v>200</v>
      </c>
    </row>
    <row r="8" ht="35" customHeight="1" spans="1:4">
      <c r="A8" s="4"/>
      <c r="B8" s="11" t="s">
        <v>87</v>
      </c>
      <c r="C8" s="12"/>
      <c r="D8" s="4">
        <f>SUM(D9:D18)</f>
        <v>2000</v>
      </c>
    </row>
    <row r="9" ht="30" customHeight="1" spans="1:4">
      <c r="A9" s="5">
        <v>2</v>
      </c>
      <c r="B9" s="5" t="s">
        <v>43</v>
      </c>
      <c r="C9" s="5" t="s">
        <v>100</v>
      </c>
      <c r="D9" s="5">
        <v>200</v>
      </c>
    </row>
    <row r="10" ht="30" customHeight="1" spans="1:4">
      <c r="A10" s="5">
        <v>3</v>
      </c>
      <c r="B10" s="5" t="s">
        <v>31</v>
      </c>
      <c r="C10" s="5" t="s">
        <v>101</v>
      </c>
      <c r="D10" s="5">
        <v>200</v>
      </c>
    </row>
    <row r="11" ht="30" customHeight="1" spans="1:4">
      <c r="A11" s="5">
        <v>4</v>
      </c>
      <c r="B11" s="5" t="s">
        <v>40</v>
      </c>
      <c r="C11" s="5" t="s">
        <v>102</v>
      </c>
      <c r="D11" s="5">
        <v>200</v>
      </c>
    </row>
    <row r="12" ht="30" customHeight="1" spans="1:4">
      <c r="A12" s="5">
        <v>5</v>
      </c>
      <c r="B12" s="5" t="s">
        <v>32</v>
      </c>
      <c r="C12" s="5" t="s">
        <v>103</v>
      </c>
      <c r="D12" s="5">
        <v>200</v>
      </c>
    </row>
    <row r="13" ht="30" customHeight="1" spans="1:4">
      <c r="A13" s="5">
        <v>6</v>
      </c>
      <c r="B13" s="5" t="s">
        <v>42</v>
      </c>
      <c r="C13" s="5" t="s">
        <v>104</v>
      </c>
      <c r="D13" s="5">
        <v>200</v>
      </c>
    </row>
    <row r="14" ht="30" customHeight="1" spans="1:4">
      <c r="A14" s="5">
        <v>7</v>
      </c>
      <c r="B14" s="5" t="s">
        <v>28</v>
      </c>
      <c r="C14" s="5" t="s">
        <v>105</v>
      </c>
      <c r="D14" s="5">
        <v>200</v>
      </c>
    </row>
    <row r="15" ht="30" customHeight="1" spans="1:4">
      <c r="A15" s="5">
        <v>8</v>
      </c>
      <c r="B15" s="5" t="s">
        <v>30</v>
      </c>
      <c r="C15" s="5" t="s">
        <v>106</v>
      </c>
      <c r="D15" s="5">
        <v>200</v>
      </c>
    </row>
    <row r="16" ht="30" customHeight="1" spans="1:4">
      <c r="A16" s="5">
        <v>9</v>
      </c>
      <c r="B16" s="5" t="s">
        <v>38</v>
      </c>
      <c r="C16" s="5" t="s">
        <v>107</v>
      </c>
      <c r="D16" s="5">
        <v>200</v>
      </c>
    </row>
    <row r="17" ht="30" customHeight="1" spans="1:4">
      <c r="A17" s="5">
        <v>10</v>
      </c>
      <c r="B17" s="5" t="s">
        <v>45</v>
      </c>
      <c r="C17" s="5" t="s">
        <v>108</v>
      </c>
      <c r="D17" s="5">
        <v>200</v>
      </c>
    </row>
    <row r="18" ht="42" customHeight="1" spans="1:4">
      <c r="A18" s="5">
        <v>11</v>
      </c>
      <c r="B18" s="5" t="s">
        <v>34</v>
      </c>
      <c r="C18" s="5" t="s">
        <v>109</v>
      </c>
      <c r="D18" s="5">
        <v>200</v>
      </c>
    </row>
    <row r="19" ht="31" customHeight="1" spans="1:4">
      <c r="A19" s="15" t="s">
        <v>110</v>
      </c>
      <c r="B19" s="15"/>
      <c r="C19" s="15"/>
      <c r="D19" s="15"/>
    </row>
  </sheetData>
  <mergeCells count="6">
    <mergeCell ref="A2:D2"/>
    <mergeCell ref="B5:C5"/>
    <mergeCell ref="B6:C6"/>
    <mergeCell ref="B7:C7"/>
    <mergeCell ref="B8:C8"/>
    <mergeCell ref="A19:D19"/>
  </mergeCells>
  <printOptions horizontalCentered="1"/>
  <pageMargins left="0.590277777777778" right="0.590277777777778" top="0.786805555555556" bottom="0.786805555555556" header="0.5" footer="0.5"/>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28"/>
  <sheetViews>
    <sheetView workbookViewId="0">
      <selection activeCell="E5" sqref="E5"/>
    </sheetView>
  </sheetViews>
  <sheetFormatPr defaultColWidth="9" defaultRowHeight="14" outlineLevelCol="1"/>
  <cols>
    <col min="1" max="1" width="36.3727272727273" customWidth="1"/>
    <col min="2" max="2" width="38.6272727272727" customWidth="1"/>
  </cols>
  <sheetData>
    <row r="1" spans="1:1">
      <c r="A1" t="s">
        <v>111</v>
      </c>
    </row>
    <row r="2" ht="53" customHeight="1" spans="1:2">
      <c r="A2" s="6" t="s">
        <v>112</v>
      </c>
      <c r="B2" s="6"/>
    </row>
    <row r="3" ht="15.5" spans="1:2">
      <c r="A3" s="2"/>
      <c r="B3" s="3" t="s">
        <v>2</v>
      </c>
    </row>
    <row r="4" ht="25" customHeight="1" spans="1:2">
      <c r="A4" s="7" t="s">
        <v>113</v>
      </c>
      <c r="B4" s="7" t="s">
        <v>114</v>
      </c>
    </row>
    <row r="5" ht="25" customHeight="1" spans="1:2">
      <c r="A5" s="7" t="s">
        <v>13</v>
      </c>
      <c r="B5" s="7">
        <f>B6+B7</f>
        <v>2100</v>
      </c>
    </row>
    <row r="6" ht="25" customHeight="1" spans="1:2">
      <c r="A6" s="7" t="s">
        <v>14</v>
      </c>
      <c r="B6" s="7">
        <v>0</v>
      </c>
    </row>
    <row r="7" ht="25" customHeight="1" spans="1:2">
      <c r="A7" s="7" t="s">
        <v>24</v>
      </c>
      <c r="B7" s="7">
        <f>SUM(B8:B28)</f>
        <v>2100</v>
      </c>
    </row>
    <row r="8" ht="25" customHeight="1" spans="1:2">
      <c r="A8" s="8" t="s">
        <v>25</v>
      </c>
      <c r="B8" s="8">
        <v>100</v>
      </c>
    </row>
    <row r="9" ht="25" customHeight="1" spans="1:2">
      <c r="A9" s="8" t="s">
        <v>26</v>
      </c>
      <c r="B9" s="8">
        <v>100</v>
      </c>
    </row>
    <row r="10" ht="25" customHeight="1" spans="1:2">
      <c r="A10" s="8" t="s">
        <v>27</v>
      </c>
      <c r="B10" s="8">
        <v>100</v>
      </c>
    </row>
    <row r="11" ht="25" customHeight="1" spans="1:2">
      <c r="A11" s="8" t="s">
        <v>28</v>
      </c>
      <c r="B11" s="8">
        <v>100</v>
      </c>
    </row>
    <row r="12" ht="25" customHeight="1" spans="1:2">
      <c r="A12" s="8" t="s">
        <v>29</v>
      </c>
      <c r="B12" s="8">
        <v>100</v>
      </c>
    </row>
    <row r="13" ht="25" customHeight="1" spans="1:2">
      <c r="A13" s="8" t="s">
        <v>30</v>
      </c>
      <c r="B13" s="8">
        <v>100</v>
      </c>
    </row>
    <row r="14" ht="25" customHeight="1" spans="1:2">
      <c r="A14" s="8" t="s">
        <v>31</v>
      </c>
      <c r="B14" s="8">
        <v>100</v>
      </c>
    </row>
    <row r="15" ht="25" customHeight="1" spans="1:2">
      <c r="A15" s="8" t="s">
        <v>32</v>
      </c>
      <c r="B15" s="8">
        <v>100</v>
      </c>
    </row>
    <row r="16" ht="25" customHeight="1" spans="1:2">
      <c r="A16" s="8" t="s">
        <v>33</v>
      </c>
      <c r="B16" s="8">
        <v>100</v>
      </c>
    </row>
    <row r="17" ht="25" customHeight="1" spans="1:2">
      <c r="A17" s="8" t="s">
        <v>34</v>
      </c>
      <c r="B17" s="8">
        <v>100</v>
      </c>
    </row>
    <row r="18" ht="25" customHeight="1" spans="1:2">
      <c r="A18" s="8" t="s">
        <v>35</v>
      </c>
      <c r="B18" s="8">
        <v>100</v>
      </c>
    </row>
    <row r="19" ht="25" customHeight="1" spans="1:2">
      <c r="A19" s="8" t="s">
        <v>36</v>
      </c>
      <c r="B19" s="8">
        <v>100</v>
      </c>
    </row>
    <row r="20" ht="25" customHeight="1" spans="1:2">
      <c r="A20" s="8" t="s">
        <v>37</v>
      </c>
      <c r="B20" s="8">
        <v>100</v>
      </c>
    </row>
    <row r="21" ht="25" customHeight="1" spans="1:2">
      <c r="A21" s="8" t="s">
        <v>38</v>
      </c>
      <c r="B21" s="8">
        <v>100</v>
      </c>
    </row>
    <row r="22" ht="25" customHeight="1" spans="1:2">
      <c r="A22" s="8" t="s">
        <v>39</v>
      </c>
      <c r="B22" s="8">
        <v>100</v>
      </c>
    </row>
    <row r="23" ht="25" customHeight="1" spans="1:2">
      <c r="A23" s="8" t="s">
        <v>40</v>
      </c>
      <c r="B23" s="8">
        <v>100</v>
      </c>
    </row>
    <row r="24" ht="25" customHeight="1" spans="1:2">
      <c r="A24" s="8" t="s">
        <v>41</v>
      </c>
      <c r="B24" s="8">
        <v>100</v>
      </c>
    </row>
    <row r="25" ht="25" customHeight="1" spans="1:2">
      <c r="A25" s="8" t="s">
        <v>42</v>
      </c>
      <c r="B25" s="8">
        <v>100</v>
      </c>
    </row>
    <row r="26" ht="25" customHeight="1" spans="1:2">
      <c r="A26" s="8" t="s">
        <v>43</v>
      </c>
      <c r="B26" s="8">
        <v>100</v>
      </c>
    </row>
    <row r="27" ht="25" customHeight="1" spans="1:2">
      <c r="A27" s="8" t="s">
        <v>44</v>
      </c>
      <c r="B27" s="8">
        <v>100</v>
      </c>
    </row>
    <row r="28" ht="25" customHeight="1" spans="1:2">
      <c r="A28" s="9" t="s">
        <v>45</v>
      </c>
      <c r="B28" s="8">
        <v>100</v>
      </c>
    </row>
  </sheetData>
  <mergeCells count="1">
    <mergeCell ref="A2:B2"/>
  </mergeCells>
  <printOptions horizontalCentered="1"/>
  <pageMargins left="0.590277777777778" right="0.590277777777778" top="0.786805555555556" bottom="0.786805555555556" header="0.5" footer="0.5"/>
  <pageSetup paperSize="9"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B9"/>
  <sheetViews>
    <sheetView topLeftCell="A4" workbookViewId="0">
      <selection activeCell="H9" sqref="H9"/>
    </sheetView>
  </sheetViews>
  <sheetFormatPr defaultColWidth="9" defaultRowHeight="14" outlineLevelCol="1"/>
  <cols>
    <col min="1" max="1" width="40" customWidth="1"/>
    <col min="2" max="2" width="38.1272727272727" customWidth="1"/>
  </cols>
  <sheetData>
    <row r="1" ht="20" customHeight="1" spans="1:1">
      <c r="A1" t="s">
        <v>115</v>
      </c>
    </row>
    <row r="2" ht="56" customHeight="1" spans="1:2">
      <c r="A2" s="1" t="s">
        <v>116</v>
      </c>
      <c r="B2" s="1"/>
    </row>
    <row r="3" ht="36" customHeight="1" spans="1:2">
      <c r="A3" s="2"/>
      <c r="B3" s="3" t="s">
        <v>2</v>
      </c>
    </row>
    <row r="4" ht="40" customHeight="1" spans="1:2">
      <c r="A4" s="4" t="s">
        <v>113</v>
      </c>
      <c r="B4" s="4" t="s">
        <v>55</v>
      </c>
    </row>
    <row r="5" ht="40" customHeight="1" spans="1:2">
      <c r="A5" s="4" t="s">
        <v>13</v>
      </c>
      <c r="B5" s="4">
        <f>B6+B7</f>
        <v>200</v>
      </c>
    </row>
    <row r="6" ht="40" customHeight="1" spans="1:2">
      <c r="A6" s="4" t="s">
        <v>14</v>
      </c>
      <c r="B6" s="4">
        <v>0</v>
      </c>
    </row>
    <row r="7" ht="40" customHeight="1" spans="1:2">
      <c r="A7" s="4" t="s">
        <v>117</v>
      </c>
      <c r="B7" s="4">
        <f>SUM(B8:B9)</f>
        <v>200</v>
      </c>
    </row>
    <row r="8" ht="40" customHeight="1" spans="1:2">
      <c r="A8" s="5" t="s">
        <v>47</v>
      </c>
      <c r="B8" s="5">
        <v>100</v>
      </c>
    </row>
    <row r="9" ht="40" customHeight="1" spans="1:2">
      <c r="A9" s="5" t="s">
        <v>48</v>
      </c>
      <c r="B9" s="5">
        <v>100</v>
      </c>
    </row>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国家临床重点专科</vt:lpstr>
      <vt:lpstr>危重孕产妇和新生儿诊断救治</vt:lpstr>
      <vt:lpstr>儿科医疗服务</vt:lpstr>
      <vt:lpstr>精神卫生服务</vt:lpstr>
      <vt:lpstr>白内障手术能力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财务管理处2</dc:creator>
  <cp:lastModifiedBy>朱胜亚</cp:lastModifiedBy>
  <dcterms:created xsi:type="dcterms:W3CDTF">2020-06-02T08:57:00Z</dcterms:created>
  <dcterms:modified xsi:type="dcterms:W3CDTF">2025-05-31T02:43:24Z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01C0F2FF116C02CFFFA03968CE57423E</vt:lpwstr>
  </property>
</Properties>
</file>