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290"/>
  </bookViews>
  <sheets>
    <sheet name="资金分配明细表" sheetId="8" r:id="rId1"/>
  </sheets>
  <externalReferences>
    <externalReference r:id="rId2"/>
  </externalReferences>
  <definedNames>
    <definedName name="_xlnm._FilterDatabase" localSheetId="0" hidden="1">资金分配明细表!$A$5:$XEX$192</definedName>
    <definedName name="FB_PRJ_BATCH2_DETAIL__002__VW_FB_P_DLIB_DETAIL_NODE__agency__treeassist">[1]数据明细!#REF!</definedName>
    <definedName name="FB_PRJ_BATCH2_DETAIL__002__VW_FB_P_DLIB_DETAIL_NODE__director_agency__treeassist">[1]数据明细!#REF!</definedName>
    <definedName name="FB_PRJ_BATCH2_DETAIL__002__VW_FB_P_DLIB_DETAIL_NODE__expeco__treeassist">#REF!</definedName>
    <definedName name="FB_PRJ_BATCH2_DETAIL__002__VW_FB_P_DLIB_DETAIL_NODE__expfunc__treeassist">[1]数据明细!#REF!</definedName>
    <definedName name="FB_PRJ_BATCH2_DETAIL__002__VW_FB_P_DLIB_DETAIL_NODE__fb_xmlb_name__text">[1]数据明细!#REF!</definedName>
    <definedName name="FB_PRJ_BATCH2_DETAIL__002__VW_FB_P_DLIB_DETAIL_NODE__fund_source__treeassist">[1]数据明细!#REF!</definedName>
    <definedName name="FB_PRJ_BATCH2_DETAIL__002__VW_FB_P_DLIB_DETAIL_NODE__is_jjxm__combobox">[1]数据明细!#REF!</definedName>
    <definedName name="FB_PRJ_BATCH2_DETAIL__002__VW_FB_P_DLIB_DETAIL_NODE__mb__treeassist">[1]数据明细!#REF!</definedName>
    <definedName name="FB_PRJ_BATCH2_DETAIL__002__VW_FB_P_DLIB_DETAIL_NODE__node_name__text">[1]数据明细!#REF!</definedName>
    <definedName name="FB_PRJ_BATCH2_DETAIL__002__VW_FB_P_DLIB_DETAIL_NODE__plan_lvl__combobox">[1]数据明细!#REF!</definedName>
    <definedName name="FB_PRJ_BATCH2_DETAIL__002__VW_FB_P_DLIB_DETAIL_NODE__prj_name__text">#REF!</definedName>
    <definedName name="FB_PRJ_BATCH2_DETAIL__002__VW_FB_P_DLIB_DETAIL_NODE__prj_show_code__text">[1]数据明细!#REF!</definedName>
    <definedName name="FB_PRJ_BATCH2_DETAIL__002__VW_FB_P_DLIB_DETAIL_NODE__prj_status_name__text">[1]数据明细!#REF!</definedName>
    <definedName name="FB_PRJ_BATCH2_DETAIL__002__VW_FB_P_DLIB_DETAIL_NODE__prjclassify__treeassist">[1]数据明细!#REF!</definedName>
    <definedName name="FB_PRJ_BATCH2_DETAIL__002__VW_FB_P_DLIB_DETAIL_NODE__prjoneclass_name__text">#REF!</definedName>
    <definedName name="FB_PRJ_BATCH2_DETAIL__002__VW_FB_P_DLIB_DETAIL_NODE__prjoneclass_show_code__text">[1]数据明细!#REF!</definedName>
    <definedName name="FB_PRJ_BATCH2_DETAIL__002__VW_FB_P_DLIB_DETAIL_NODE__task_type__combobox">[1]数据明细!#REF!</definedName>
    <definedName name="FB_PRJ_BATCH2_DETAIL__002__VW_FB_P_DLIB_DETAIL_NODE__total_prices_2020__decimal">#REF!</definedName>
    <definedName name="FB_PRJ_BATCH2_DETAIL__002__VW_FB_P_DLIB_DETAIL_NODE__xh__text">#REF!</definedName>
    <definedName name="INFORMATION_SDU__001__FB_P_PERF_GOAL__c36__textarea">#REF!</definedName>
    <definedName name="INFORMATION_SDU__001__FB_P_PERF_GOAL__c37__textarea">#REF!</definedName>
    <definedName name="INFORMATION_SDU__001__FB_P_PERF_GOAL__c38__textarea">#REF!</definedName>
    <definedName name="INFORMATION_SECOND__002__fb_p_detail_pfs__pay_year__datetime">#REF!</definedName>
    <definedName name="INFORMATION_SECOND__002__fb_p_detail_pfs__total_prices__decimal">#REF!</definedName>
    <definedName name="mlb_per_ind_table__002__FB_P_PERF_GOAL__c12__combobox">#REF!</definedName>
    <definedName name="mlb_per_ind_table__002__FB_P_PERF_GOAL__c13__combobox">#REF!</definedName>
    <definedName name="mlb_per_ind_table__002__FB_P_PERF_GOAL__c14__text">#REF!</definedName>
    <definedName name="mlb_per_ind_table__002__FB_P_PERF_GOAL__c39__text">#REF!</definedName>
    <definedName name="PERP_NOW__001__FB_P_PERF_GOAL__c3__textarea">#REF!</definedName>
    <definedName name="PRJBASEINFO_UI__001__FB_P_BASE__agency__treeassist">#REF!</definedName>
    <definedName name="PRJBASEINFO_UI__001__FB_P_BASE__approval_authority__treeassist">#REF!</definedName>
    <definedName name="PRJBASEINFO_UI__001__FB_P_BASE__c11__textarea">#REF!</definedName>
    <definedName name="PRJBASEINFO_UI__001__FB_P_BASE__c2__text">#REF!</definedName>
    <definedName name="PRJBASEINFO_UI__001__FB_P_BASE__c28__textarea">#REF!</definedName>
    <definedName name="PRJBASEINFO_UI__001__FB_P_BASE__c5__text">#REF!</definedName>
    <definedName name="PRJBASEINFO_UI__001__FB_P_BASE__c57__text">#REF!</definedName>
    <definedName name="PRJBASEINFO_UI__001__FB_P_BASE__current_prices__decimal">#REF!</definedName>
    <definedName name="PRJBASEINFO_UI__001__FB_P_BASE__declare_agency__treeassist">#REF!</definedName>
    <definedName name="PRJBASEINFO_UI__001__FB_P_BASE__director_agency__treeassist">#REF!</definedName>
    <definedName name="PRJBASEINFO_UI__001__FB_P_BASE__end_date__combobox">#REF!</definedName>
    <definedName name="PRJBASEINFO_UI__001__FB_P_BASE__exploit_agency_code__text">#REF!</definedName>
    <definedName name="PRJBASEINFO_UI__001__FB_P_BASE__mb__treeassist">#REF!</definedName>
    <definedName name="PRJBASEINFO_UI__001__FB_P_BASE__prj_name__text">#REF!</definedName>
    <definedName name="PRJBASEINFO_UI__001__FB_P_BASE__prj_show_code__text">#REF!</definedName>
    <definedName name="PRJBASEINFO_UI__001__FB_P_BASE__prjclassify__treeassist">#REF!</definedName>
    <definedName name="PRJBASEINFO_UI__001__FB_P_BASE__prjoneclass__treeassist">#REF!</definedName>
    <definedName name="PRJBASEINFO_UI__001__FB_P_BASE__start_date__combobox">#REF!</definedName>
    <definedName name="PRJBASEINFO_UI__001__FB_P_BASE__total_prices__decimal">#REF!</definedName>
    <definedName name="_xlnm.Print_Titles" localSheetId="0">资金分配明细表!$4:$5</definedName>
  </definedNames>
  <calcPr calcId="144525"/>
</workbook>
</file>

<file path=xl/sharedStrings.xml><?xml version="1.0" encoding="utf-8"?>
<sst xmlns="http://schemas.openxmlformats.org/spreadsheetml/2006/main" count="212" uniqueCount="212">
  <si>
    <t>附件2</t>
  </si>
  <si>
    <t>2025年中央财政基本公共卫生服务补助资金分配明细表</t>
  </si>
  <si>
    <t>单位：万元、万人</t>
  </si>
  <si>
    <t>地区</t>
  </si>
  <si>
    <t>2023年末常住人口</t>
  </si>
  <si>
    <t>2025年预算补助资金</t>
  </si>
  <si>
    <t>卫生健康项目监督管理</t>
  </si>
  <si>
    <t>食品安全标准跟踪评价</t>
  </si>
  <si>
    <t>绩效因素资金</t>
  </si>
  <si>
    <t>2025年应补助资金</t>
  </si>
  <si>
    <t>已提前下达</t>
  </si>
  <si>
    <t>本次下达</t>
  </si>
  <si>
    <t>中央绩效因素</t>
  </si>
  <si>
    <t>省级绩效因素</t>
  </si>
  <si>
    <t>市级绩效因素</t>
  </si>
  <si>
    <t>栏次</t>
  </si>
  <si>
    <t>1栏</t>
  </si>
  <si>
    <t>2栏</t>
  </si>
  <si>
    <t>3栏</t>
  </si>
  <si>
    <t>4栏</t>
  </si>
  <si>
    <t>5栏</t>
  </si>
  <si>
    <t>6栏</t>
  </si>
  <si>
    <t>7栏</t>
  </si>
  <si>
    <t>8栏=2栏+3栏+4栏+5栏+6栏+7栏</t>
  </si>
  <si>
    <t>9栏</t>
  </si>
  <si>
    <t>10栏=8栏-9栏</t>
  </si>
  <si>
    <t>合计</t>
  </si>
  <si>
    <t>省本级小计</t>
  </si>
  <si>
    <t>广东省疾病预防控制中心</t>
  </si>
  <si>
    <t>广东省职业病防治院</t>
  </si>
  <si>
    <t>广东省妇幼保健院</t>
  </si>
  <si>
    <t>广东省卫生健康宣传教育中心</t>
  </si>
  <si>
    <t>广东省卫生健康委事务中心</t>
  </si>
  <si>
    <t>广东省公共卫生研究院</t>
  </si>
  <si>
    <t>广东省人民医院</t>
  </si>
  <si>
    <t>广东省第二人民医院</t>
  </si>
  <si>
    <t>广东省中医院</t>
  </si>
  <si>
    <t>广东省第二中医院</t>
  </si>
  <si>
    <t>广东省生殖医院</t>
  </si>
  <si>
    <t>广东省精神卫生中心</t>
  </si>
  <si>
    <t>中山大学附属第一医院</t>
  </si>
  <si>
    <t>中山大学孙逸仙纪念医院</t>
  </si>
  <si>
    <t>中山大学附属第三医院</t>
  </si>
  <si>
    <t>中山大学眼科中心</t>
  </si>
  <si>
    <t>中山大学肿瘤防治中心</t>
  </si>
  <si>
    <t>中山大学附属第六医院</t>
  </si>
  <si>
    <t>南方医科大学南方医院</t>
  </si>
  <si>
    <t>南方医科大学珠江医院</t>
  </si>
  <si>
    <t>南方医科大学中西医结合医院</t>
  </si>
  <si>
    <t>南方医科大学口腔医院</t>
  </si>
  <si>
    <t>南方医科大学皮肤病医院</t>
  </si>
  <si>
    <t>广州中医药大学第一附属医院</t>
  </si>
  <si>
    <t>地级以上市小计</t>
  </si>
  <si>
    <t>广州市</t>
  </si>
  <si>
    <t>广州市本级</t>
  </si>
  <si>
    <t>荔湾区</t>
  </si>
  <si>
    <t>越秀区</t>
  </si>
  <si>
    <t>海珠区</t>
  </si>
  <si>
    <t>天河区</t>
  </si>
  <si>
    <t>白云区</t>
  </si>
  <si>
    <t>黄埔区</t>
  </si>
  <si>
    <t>番禺区</t>
  </si>
  <si>
    <t>花都区</t>
  </si>
  <si>
    <t>南沙区</t>
  </si>
  <si>
    <t>从化区</t>
  </si>
  <si>
    <t>增城区</t>
  </si>
  <si>
    <t>韶关市</t>
  </si>
  <si>
    <t>韶关市本级</t>
  </si>
  <si>
    <t>武江区</t>
  </si>
  <si>
    <t>浈江区</t>
  </si>
  <si>
    <t>曲江区</t>
  </si>
  <si>
    <t>珠海市</t>
  </si>
  <si>
    <t>珠海市本级</t>
  </si>
  <si>
    <t>香洲区</t>
  </si>
  <si>
    <t>斗门区</t>
  </si>
  <si>
    <t>金湾区</t>
  </si>
  <si>
    <t>汕头市</t>
  </si>
  <si>
    <t>汕头市本级</t>
  </si>
  <si>
    <t>龙湖区</t>
  </si>
  <si>
    <t>金平区</t>
  </si>
  <si>
    <t>濠江区</t>
  </si>
  <si>
    <t>潮阳区</t>
  </si>
  <si>
    <t>潮南区</t>
  </si>
  <si>
    <t>澄海区</t>
  </si>
  <si>
    <t>佛山市</t>
  </si>
  <si>
    <t>佛山市本级</t>
  </si>
  <si>
    <t>禅城区</t>
  </si>
  <si>
    <t>南海区</t>
  </si>
  <si>
    <t>顺德区</t>
  </si>
  <si>
    <t>三水区</t>
  </si>
  <si>
    <t>高明区</t>
  </si>
  <si>
    <t>江门市</t>
  </si>
  <si>
    <t>江门市本级</t>
  </si>
  <si>
    <t>蓬江区</t>
  </si>
  <si>
    <t>江海区</t>
  </si>
  <si>
    <t>新会区</t>
  </si>
  <si>
    <t>湛江市</t>
  </si>
  <si>
    <t>湛江市本级</t>
  </si>
  <si>
    <t>赤坎区</t>
  </si>
  <si>
    <t>霞山区</t>
  </si>
  <si>
    <t>坡头区</t>
  </si>
  <si>
    <t>麻章区</t>
  </si>
  <si>
    <t>茂名市</t>
  </si>
  <si>
    <t>茂名市本级</t>
  </si>
  <si>
    <t>茂南区</t>
  </si>
  <si>
    <t>电白区</t>
  </si>
  <si>
    <t>肇庆市</t>
  </si>
  <si>
    <t>肇庆市本级</t>
  </si>
  <si>
    <t>端州区</t>
  </si>
  <si>
    <t>鼎湖区</t>
  </si>
  <si>
    <t>高要区</t>
  </si>
  <si>
    <t>惠州市</t>
  </si>
  <si>
    <t>惠州市本级</t>
  </si>
  <si>
    <t>惠城区</t>
  </si>
  <si>
    <t>惠阳区</t>
  </si>
  <si>
    <t>梅州市</t>
  </si>
  <si>
    <t>梅州市本级</t>
  </si>
  <si>
    <t>梅江区</t>
  </si>
  <si>
    <t>梅县区</t>
  </si>
  <si>
    <t>汕尾市</t>
  </si>
  <si>
    <t>汕尾市本级</t>
  </si>
  <si>
    <t>城区</t>
  </si>
  <si>
    <t>河源市</t>
  </si>
  <si>
    <t>河源市本级</t>
  </si>
  <si>
    <t>源城区</t>
  </si>
  <si>
    <t>阳江市</t>
  </si>
  <si>
    <t>阳江市本级</t>
  </si>
  <si>
    <t>江城区</t>
  </si>
  <si>
    <t>阳东区</t>
  </si>
  <si>
    <t>清远市</t>
  </si>
  <si>
    <t>清远市本级</t>
  </si>
  <si>
    <t>清城区</t>
  </si>
  <si>
    <t>清新区</t>
  </si>
  <si>
    <t>东莞市</t>
  </si>
  <si>
    <t>中山市</t>
  </si>
  <si>
    <t>潮州市</t>
  </si>
  <si>
    <t>潮州市本级</t>
  </si>
  <si>
    <t>湘桥区</t>
  </si>
  <si>
    <t>潮安区</t>
  </si>
  <si>
    <t>揭阳市</t>
  </si>
  <si>
    <t>揭阳市本级</t>
  </si>
  <si>
    <t>榕城区</t>
  </si>
  <si>
    <t>揭东区</t>
  </si>
  <si>
    <t>云浮市</t>
  </si>
  <si>
    <t>云浮市本级</t>
  </si>
  <si>
    <t>云城区</t>
  </si>
  <si>
    <t>云安区</t>
  </si>
  <si>
    <t>横琴粤澳深度合作区</t>
  </si>
  <si>
    <t>财政省直管县小计</t>
  </si>
  <si>
    <t>始兴县</t>
  </si>
  <si>
    <t>仁化县</t>
  </si>
  <si>
    <t>翁源县</t>
  </si>
  <si>
    <t>乳源县</t>
  </si>
  <si>
    <t>新丰县</t>
  </si>
  <si>
    <t>乐昌市</t>
  </si>
  <si>
    <t>南雄市</t>
  </si>
  <si>
    <t>南澳县</t>
  </si>
  <si>
    <t>台山市</t>
  </si>
  <si>
    <t>开平市</t>
  </si>
  <si>
    <t>鹤山市</t>
  </si>
  <si>
    <t>恩平市</t>
  </si>
  <si>
    <t>遂溪县</t>
  </si>
  <si>
    <t>徐闻县</t>
  </si>
  <si>
    <t>廉江市</t>
  </si>
  <si>
    <t>雷州市</t>
  </si>
  <si>
    <t>吴川市</t>
  </si>
  <si>
    <t>信宜市</t>
  </si>
  <si>
    <t>高州市</t>
  </si>
  <si>
    <t>化州市</t>
  </si>
  <si>
    <t>广宁县</t>
  </si>
  <si>
    <t>怀集县</t>
  </si>
  <si>
    <t>封开县</t>
  </si>
  <si>
    <t>德庆县</t>
  </si>
  <si>
    <t>四会市</t>
  </si>
  <si>
    <t>博罗县</t>
  </si>
  <si>
    <t>惠东县</t>
  </si>
  <si>
    <t>龙门县</t>
  </si>
  <si>
    <t>大埔县</t>
  </si>
  <si>
    <t>丰顺县</t>
  </si>
  <si>
    <t>五华县</t>
  </si>
  <si>
    <t>平远县</t>
  </si>
  <si>
    <t>蕉岭县</t>
  </si>
  <si>
    <t>兴宁市</t>
  </si>
  <si>
    <t>海丰县</t>
  </si>
  <si>
    <t>陆河县</t>
  </si>
  <si>
    <t>陆丰市</t>
  </si>
  <si>
    <t>紫金县</t>
  </si>
  <si>
    <t>龙川县</t>
  </si>
  <si>
    <t>连平县</t>
  </si>
  <si>
    <t>和平县</t>
  </si>
  <si>
    <t>东源县</t>
  </si>
  <si>
    <t>阳西县</t>
  </si>
  <si>
    <t>阳春市</t>
  </si>
  <si>
    <t>佛冈县</t>
  </si>
  <si>
    <t>阳山县</t>
  </si>
  <si>
    <t>连山县</t>
  </si>
  <si>
    <t>连南县</t>
  </si>
  <si>
    <t>英德市</t>
  </si>
  <si>
    <t>连州市</t>
  </si>
  <si>
    <t>饶平县</t>
  </si>
  <si>
    <t>普宁市</t>
  </si>
  <si>
    <t>揭西县</t>
  </si>
  <si>
    <t>惠来县</t>
  </si>
  <si>
    <t>新兴县</t>
  </si>
  <si>
    <t>郁南县</t>
  </si>
  <si>
    <t>罗定市</t>
  </si>
  <si>
    <t>备注：1.第二批资金四舍五入后缺0.54万元，从人口最多的南海区经费中扣减。</t>
  </si>
  <si>
    <t>2.中央绩效因素（82万）：20个地市级以上市根据预算资金支出率分三档（高于省平均水平、60%-88%、低于60%）安排中央绩效因素资金，用于基本公卫相关工作；对2024年度国家绩效评价的东莞市、白云区、始兴县各补助5万元；安排省疾控中心（项目办）7万元，用于基本公卫项目办开展日常监控优化评价方式；安排5万元用于省基本公卫技术指导中心（省公共卫生研究院）现场指导。</t>
  </si>
  <si>
    <t>3.省级绩效因素资金：根据各县（市、区）人口数和2024年度省级基本公卫绩效评价片区内排位确定，其中东莞、中山按照抽查镇街人口数。</t>
  </si>
  <si>
    <t>4.市本级预算：包含地市级绩效因素、市本级留用、非建制功能区补助资金。</t>
  </si>
  <si>
    <t>5.食品安全标准跟踪评价项目：补助20个地市开展食品安全标准跟踪评价项目（食品安全国家标准、地方标准等）。</t>
  </si>
  <si>
    <t>6.卫生健康项目监督管理项目：用于广东省第二人民医院提供服务器开展省级和国家级基本公卫服务大数据核查（绩效评价方式之一）。</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</si>
</sst>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31">
    <font>
      <sz val="11"/>
      <color theme="1"/>
      <name val="宋体"/>
      <charset val="134"/>
      <scheme val="minor"/>
    </font>
    <font>
      <sz val="10"/>
      <name val="黑体"/>
      <charset val="134"/>
    </font>
    <font>
      <b/>
      <sz val="10"/>
      <name val="黑体"/>
      <charset val="134"/>
    </font>
    <font>
      <sz val="14"/>
      <name val="黑体"/>
      <charset val="134"/>
    </font>
    <font>
      <sz val="18"/>
      <name val="方正小标宋简体"/>
      <charset val="134"/>
    </font>
    <font>
      <b/>
      <sz val="11"/>
      <name val="黑体"/>
      <charset val="134"/>
    </font>
    <font>
      <b/>
      <sz val="8"/>
      <name val="仿宋_GB2312"/>
      <charset val="134"/>
    </font>
    <font>
      <b/>
      <sz val="11"/>
      <name val="仿宋_GB2312"/>
      <charset val="134"/>
    </font>
    <font>
      <sz val="11"/>
      <name val="仿宋_GB2312"/>
      <charset val="134"/>
    </font>
    <font>
      <b/>
      <sz val="11"/>
      <color theme="1"/>
      <name val="仿宋_GB2312"/>
      <charset val="134"/>
    </font>
    <font>
      <sz val="11"/>
      <color theme="1"/>
      <name val="仿宋_GB2312"/>
      <charset val="134"/>
    </font>
    <font>
      <sz val="11"/>
      <color theme="1" tint="0.05"/>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5" borderId="0" applyNumberFormat="0" applyBorder="0" applyAlignment="0" applyProtection="0">
      <alignment vertical="center"/>
    </xf>
    <xf numFmtId="0" fontId="27"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20" fillId="28"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4" borderId="5" applyNumberFormat="0" applyFont="0" applyAlignment="0" applyProtection="0">
      <alignment vertical="center"/>
    </xf>
    <xf numFmtId="0" fontId="20" fillId="21"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3" applyNumberFormat="0" applyFill="0" applyAlignment="0" applyProtection="0">
      <alignment vertical="center"/>
    </xf>
    <xf numFmtId="0" fontId="14" fillId="0" borderId="3" applyNumberFormat="0" applyFill="0" applyAlignment="0" applyProtection="0">
      <alignment vertical="center"/>
    </xf>
    <xf numFmtId="0" fontId="20" fillId="27" borderId="0" applyNumberFormat="0" applyBorder="0" applyAlignment="0" applyProtection="0">
      <alignment vertical="center"/>
    </xf>
    <xf numFmtId="0" fontId="17" fillId="0" borderId="7" applyNumberFormat="0" applyFill="0" applyAlignment="0" applyProtection="0">
      <alignment vertical="center"/>
    </xf>
    <xf numFmtId="0" fontId="20" fillId="20" borderId="0" applyNumberFormat="0" applyBorder="0" applyAlignment="0" applyProtection="0">
      <alignment vertical="center"/>
    </xf>
    <xf numFmtId="0" fontId="21" fillId="13" borderId="4" applyNumberFormat="0" applyAlignment="0" applyProtection="0">
      <alignment vertical="center"/>
    </xf>
    <xf numFmtId="0" fontId="28" fillId="13" borderId="8" applyNumberFormat="0" applyAlignment="0" applyProtection="0">
      <alignment vertical="center"/>
    </xf>
    <xf numFmtId="0" fontId="13" fillId="4" borderId="2" applyNumberFormat="0" applyAlignment="0" applyProtection="0">
      <alignment vertical="center"/>
    </xf>
    <xf numFmtId="0" fontId="12" fillId="32" borderId="0" applyNumberFormat="0" applyBorder="0" applyAlignment="0" applyProtection="0">
      <alignment vertical="center"/>
    </xf>
    <xf numFmtId="0" fontId="20" fillId="17" borderId="0" applyNumberFormat="0" applyBorder="0" applyAlignment="0" applyProtection="0">
      <alignment vertical="center"/>
    </xf>
    <xf numFmtId="0" fontId="29" fillId="0" borderId="9" applyNumberFormat="0" applyFill="0" applyAlignment="0" applyProtection="0">
      <alignment vertical="center"/>
    </xf>
    <xf numFmtId="0" fontId="23" fillId="0" borderId="6" applyNumberFormat="0" applyFill="0" applyAlignment="0" applyProtection="0">
      <alignment vertical="center"/>
    </xf>
    <xf numFmtId="0" fontId="30" fillId="31" borderId="0" applyNumberFormat="0" applyBorder="0" applyAlignment="0" applyProtection="0">
      <alignment vertical="center"/>
    </xf>
    <xf numFmtId="0" fontId="26" fillId="19" borderId="0" applyNumberFormat="0" applyBorder="0" applyAlignment="0" applyProtection="0">
      <alignment vertical="center"/>
    </xf>
    <xf numFmtId="0" fontId="12" fillId="24" borderId="0" applyNumberFormat="0" applyBorder="0" applyAlignment="0" applyProtection="0">
      <alignment vertical="center"/>
    </xf>
    <xf numFmtId="0" fontId="20" fillId="12" borderId="0" applyNumberFormat="0" applyBorder="0" applyAlignment="0" applyProtection="0">
      <alignment vertical="center"/>
    </xf>
    <xf numFmtId="0" fontId="12" fillId="23" borderId="0" applyNumberFormat="0" applyBorder="0" applyAlignment="0" applyProtection="0">
      <alignment vertical="center"/>
    </xf>
    <xf numFmtId="0" fontId="12" fillId="3"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Alignment="0" applyProtection="0">
      <alignment vertical="center"/>
    </xf>
    <xf numFmtId="0" fontId="20" fillId="11" borderId="0" applyNumberFormat="0" applyBorder="0" applyAlignment="0" applyProtection="0">
      <alignment vertical="center"/>
    </xf>
    <xf numFmtId="0" fontId="20" fillId="16"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20" fillId="10" borderId="0" applyNumberFormat="0" applyBorder="0" applyAlignment="0" applyProtection="0">
      <alignment vertical="center"/>
    </xf>
    <xf numFmtId="0" fontId="12" fillId="2" borderId="0" applyNumberFormat="0" applyBorder="0" applyAlignment="0" applyProtection="0">
      <alignment vertical="center"/>
    </xf>
    <xf numFmtId="0" fontId="20" fillId="26" borderId="0" applyNumberFormat="0" applyBorder="0" applyAlignment="0" applyProtection="0">
      <alignment vertical="center"/>
    </xf>
    <xf numFmtId="0" fontId="20" fillId="15" borderId="0" applyNumberFormat="0" applyBorder="0" applyAlignment="0" applyProtection="0">
      <alignment vertical="center"/>
    </xf>
    <xf numFmtId="0" fontId="12" fillId="6" borderId="0" applyNumberFormat="0" applyBorder="0" applyAlignment="0" applyProtection="0">
      <alignment vertical="center"/>
    </xf>
    <xf numFmtId="0" fontId="20" fillId="18" borderId="0" applyNumberFormat="0" applyBorder="0" applyAlignment="0" applyProtection="0">
      <alignment vertical="center"/>
    </xf>
  </cellStyleXfs>
  <cellXfs count="42">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176" fontId="2" fillId="0" borderId="0" xfId="0" applyNumberFormat="1" applyFont="1" applyFill="1">
      <alignment vertical="center"/>
    </xf>
    <xf numFmtId="0" fontId="1" fillId="0" borderId="0" xfId="0" applyFont="1" applyFill="1" applyAlignment="1">
      <alignment vertical="center"/>
    </xf>
    <xf numFmtId="0" fontId="2" fillId="0" borderId="0" xfId="0" applyFont="1" applyFill="1">
      <alignment vertical="center"/>
    </xf>
    <xf numFmtId="0" fontId="1" fillId="0" borderId="0" xfId="0" applyFont="1" applyFill="1" applyBorder="1" applyAlignment="1">
      <alignment horizontal="center" vertical="center"/>
    </xf>
    <xf numFmtId="176" fontId="1" fillId="0" borderId="0" xfId="0" applyNumberFormat="1" applyFont="1" applyFill="1">
      <alignment vertical="center"/>
    </xf>
    <xf numFmtId="0" fontId="3" fillId="0" borderId="0" xfId="0" applyFont="1" applyFill="1" applyBorder="1" applyAlignment="1">
      <alignment horizontal="left"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176" fontId="7" fillId="0" borderId="1" xfId="0" applyNumberFormat="1" applyFont="1" applyFill="1" applyBorder="1" applyAlignment="1">
      <alignment vertical="center"/>
    </xf>
    <xf numFmtId="0" fontId="8" fillId="0" borderId="1" xfId="0" applyFont="1" applyFill="1" applyBorder="1" applyAlignment="1">
      <alignment horizontal="left" vertical="center" indent="1"/>
    </xf>
    <xf numFmtId="0" fontId="8" fillId="0" borderId="1" xfId="0" applyFont="1" applyFill="1" applyBorder="1" applyAlignment="1">
      <alignment vertical="center"/>
    </xf>
    <xf numFmtId="176" fontId="8" fillId="0" borderId="1" xfId="0" applyNumberFormat="1" applyFont="1" applyFill="1" applyBorder="1" applyAlignment="1">
      <alignment vertical="center"/>
    </xf>
    <xf numFmtId="0" fontId="7" fillId="0" borderId="1" xfId="0" applyFont="1" applyFill="1" applyBorder="1" applyAlignment="1">
      <alignment vertical="center"/>
    </xf>
    <xf numFmtId="0" fontId="9" fillId="0" borderId="1" xfId="0" applyFont="1" applyBorder="1" applyAlignment="1">
      <alignment horizontal="left" vertical="center" indent="1"/>
    </xf>
    <xf numFmtId="176" fontId="9" fillId="0" borderId="1" xfId="0" applyNumberFormat="1" applyFont="1" applyBorder="1" applyAlignment="1">
      <alignment vertical="center"/>
    </xf>
    <xf numFmtId="0" fontId="10" fillId="0" borderId="1" xfId="0" applyFont="1" applyBorder="1" applyAlignment="1">
      <alignment horizontal="left" vertical="center" indent="1"/>
    </xf>
    <xf numFmtId="176" fontId="10" fillId="0" borderId="1" xfId="0" applyNumberFormat="1" applyFont="1" applyBorder="1" applyAlignment="1">
      <alignment vertical="center"/>
    </xf>
    <xf numFmtId="0" fontId="10" fillId="0" borderId="1" xfId="0" applyNumberFormat="1" applyFont="1" applyBorder="1" applyAlignment="1">
      <alignment horizontal="left" vertical="center" indent="1"/>
    </xf>
    <xf numFmtId="0" fontId="8" fillId="0" borderId="0" xfId="0" applyFont="1" applyFill="1" applyAlignment="1">
      <alignment horizontal="right" vertical="center" wrapText="1"/>
    </xf>
    <xf numFmtId="0" fontId="5" fillId="0" borderId="1" xfId="0" applyNumberFormat="1" applyFont="1" applyFill="1" applyBorder="1" applyAlignment="1">
      <alignment horizontal="center" vertical="center" wrapText="1"/>
    </xf>
    <xf numFmtId="176" fontId="9" fillId="0" borderId="1" xfId="0" applyNumberFormat="1" applyFont="1" applyFill="1" applyBorder="1" applyAlignment="1">
      <alignment vertical="center"/>
    </xf>
    <xf numFmtId="0" fontId="9" fillId="0" borderId="1" xfId="0" applyFont="1" applyFill="1" applyBorder="1" applyAlignment="1">
      <alignment vertical="center"/>
    </xf>
    <xf numFmtId="0" fontId="7" fillId="0" borderId="1" xfId="0" applyFont="1" applyFill="1" applyBorder="1" applyAlignment="1">
      <alignment vertical="center" wrapText="1"/>
    </xf>
    <xf numFmtId="0" fontId="10" fillId="0" borderId="1" xfId="0" applyFont="1" applyFill="1" applyBorder="1" applyAlignment="1">
      <alignment horizontal="left" vertical="center" indent="1"/>
    </xf>
    <xf numFmtId="0" fontId="11" fillId="0" borderId="1" xfId="0" applyFont="1" applyFill="1" applyBorder="1" applyAlignment="1">
      <alignment horizontal="left" vertical="center" indent="1"/>
    </xf>
    <xf numFmtId="0" fontId="1" fillId="0" borderId="0" xfId="0" applyFont="1" applyFill="1" applyAlignment="1">
      <alignment horizontal="left" vertical="center" wrapText="1"/>
    </xf>
    <xf numFmtId="0" fontId="2" fillId="0" borderId="0" xfId="0"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ht706\Desktop\&#20013;&#22830;&#36164;&#37329;&#31532;&#20108;&#25209;\&#22522;&#26412;&#20844;&#21355;\\\home\wjw\.config\com.360.browser\Default\DirectOpenDownloadCache\D:\Program%20Files&#65288;&#215;86&#65289;\WeChat\WeChat%20Files\linfeng_4324\FileStorage\File\2023-11\&#25991;&#20214;\&#39044;&#31639;\2022&#24180;&#39044;&#31639;\&#8220;&#20108;&#19978;&#8221;\&#39033;&#30446;&#21015;&#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数据明细"/>
      <sheetName val="dataSource"/>
      <sheetName val="公用经费"/>
      <sheetName val="综合运行"/>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M262"/>
  <sheetViews>
    <sheetView tabSelected="1" workbookViewId="0">
      <selection activeCell="M6" sqref="M6"/>
    </sheetView>
  </sheetViews>
  <sheetFormatPr defaultColWidth="9" defaultRowHeight="15" customHeight="1"/>
  <cols>
    <col min="1" max="1" width="27.8727272727273" style="7" customWidth="1"/>
    <col min="2" max="2" width="11.2545454545455" style="7" customWidth="1"/>
    <col min="3" max="3" width="11.1818181818182" style="8" customWidth="1"/>
    <col min="4" max="4" width="9.5" style="8" customWidth="1"/>
    <col min="5" max="5" width="9.5" style="2" customWidth="1"/>
    <col min="6" max="6" width="10.2545454545455" style="1" customWidth="1"/>
    <col min="7" max="7" width="9.5" style="1" customWidth="1"/>
    <col min="8" max="8" width="9.5" style="2" customWidth="1"/>
    <col min="9" max="9" width="12.3727272727273" style="1" customWidth="1"/>
    <col min="10" max="10" width="12.3727272727273" style="2" customWidth="1"/>
    <col min="11" max="11" width="12.3727272727273" style="1" customWidth="1"/>
    <col min="12" max="12" width="9.25454545454545" style="1"/>
    <col min="13" max="16378" width="9" style="1"/>
    <col min="16380" max="16384" width="9" style="1"/>
  </cols>
  <sheetData>
    <row r="1" s="1" customFormat="1" customHeight="1" spans="1:10">
      <c r="A1" s="9" t="s">
        <v>0</v>
      </c>
      <c r="B1" s="7"/>
      <c r="C1" s="8"/>
      <c r="D1" s="8"/>
      <c r="E1" s="2"/>
      <c r="H1" s="2"/>
      <c r="J1" s="2"/>
    </row>
    <row r="2" s="1" customFormat="1" ht="29" customHeight="1" spans="1:11">
      <c r="A2" s="10" t="s">
        <v>1</v>
      </c>
      <c r="B2" s="10"/>
      <c r="C2" s="10"/>
      <c r="D2" s="10"/>
      <c r="E2" s="10"/>
      <c r="F2" s="10"/>
      <c r="G2" s="10"/>
      <c r="H2" s="10"/>
      <c r="I2" s="10"/>
      <c r="J2" s="10"/>
      <c r="K2" s="10"/>
    </row>
    <row r="3" s="1" customFormat="1" ht="29" customHeight="1" spans="1:11">
      <c r="A3" s="10"/>
      <c r="B3" s="10"/>
      <c r="C3" s="10"/>
      <c r="D3" s="10"/>
      <c r="E3" s="10"/>
      <c r="F3" s="10"/>
      <c r="G3" s="10"/>
      <c r="H3" s="10"/>
      <c r="I3" s="10"/>
      <c r="J3" s="29" t="s">
        <v>2</v>
      </c>
      <c r="K3" s="29"/>
    </row>
    <row r="4" s="1" customFormat="1" ht="22" customHeight="1" spans="1:11">
      <c r="A4" s="11" t="s">
        <v>3</v>
      </c>
      <c r="B4" s="11" t="s">
        <v>4</v>
      </c>
      <c r="C4" s="12" t="s">
        <v>5</v>
      </c>
      <c r="D4" s="11" t="s">
        <v>6</v>
      </c>
      <c r="E4" s="11" t="s">
        <v>7</v>
      </c>
      <c r="F4" s="13" t="s">
        <v>8</v>
      </c>
      <c r="G4" s="13"/>
      <c r="H4" s="13"/>
      <c r="I4" s="11" t="s">
        <v>9</v>
      </c>
      <c r="J4" s="12" t="s">
        <v>10</v>
      </c>
      <c r="K4" s="30" t="s">
        <v>11</v>
      </c>
    </row>
    <row r="5" s="1" customFormat="1" ht="28" customHeight="1" spans="1:11">
      <c r="A5" s="11"/>
      <c r="B5" s="11"/>
      <c r="C5" s="12"/>
      <c r="D5" s="11"/>
      <c r="E5" s="11"/>
      <c r="F5" s="14" t="s">
        <v>12</v>
      </c>
      <c r="G5" s="14" t="s">
        <v>13</v>
      </c>
      <c r="H5" s="14" t="s">
        <v>14</v>
      </c>
      <c r="I5" s="11"/>
      <c r="J5" s="12"/>
      <c r="K5" s="30"/>
    </row>
    <row r="6" s="2" customFormat="1" ht="21" customHeight="1" spans="1:11">
      <c r="A6" s="15" t="s">
        <v>15</v>
      </c>
      <c r="B6" s="16" t="s">
        <v>16</v>
      </c>
      <c r="C6" s="16" t="s">
        <v>17</v>
      </c>
      <c r="D6" s="16" t="s">
        <v>18</v>
      </c>
      <c r="E6" s="16" t="s">
        <v>19</v>
      </c>
      <c r="F6" s="16" t="s">
        <v>20</v>
      </c>
      <c r="G6" s="17" t="s">
        <v>21</v>
      </c>
      <c r="H6" s="17" t="s">
        <v>22</v>
      </c>
      <c r="I6" s="15" t="s">
        <v>23</v>
      </c>
      <c r="J6" s="15" t="s">
        <v>24</v>
      </c>
      <c r="K6" s="15" t="s">
        <v>25</v>
      </c>
    </row>
    <row r="7" s="3" customFormat="1" ht="19" customHeight="1" spans="1:11">
      <c r="A7" s="18" t="s">
        <v>26</v>
      </c>
      <c r="B7" s="19">
        <f>B33+B129+B8</f>
        <v>10927.02</v>
      </c>
      <c r="C7" s="19">
        <f t="shared" ref="C7:K7" si="0">C33+C129+C8</f>
        <v>324458</v>
      </c>
      <c r="D7" s="19">
        <f t="shared" si="0"/>
        <v>8</v>
      </c>
      <c r="E7" s="19">
        <f t="shared" si="0"/>
        <v>66</v>
      </c>
      <c r="F7" s="19">
        <f t="shared" si="0"/>
        <v>82</v>
      </c>
      <c r="G7" s="19">
        <f t="shared" si="0"/>
        <v>1.20792265079217e-13</v>
      </c>
      <c r="H7" s="19">
        <f t="shared" si="0"/>
        <v>0</v>
      </c>
      <c r="I7" s="19">
        <f t="shared" si="0"/>
        <v>324614</v>
      </c>
      <c r="J7" s="19">
        <f t="shared" si="0"/>
        <v>291770</v>
      </c>
      <c r="K7" s="19">
        <f t="shared" si="0"/>
        <v>32844</v>
      </c>
    </row>
    <row r="8" s="4" customFormat="1" ht="17" customHeight="1" spans="1:11">
      <c r="A8" s="19" t="s">
        <v>27</v>
      </c>
      <c r="B8" s="19"/>
      <c r="C8" s="19">
        <f>SUM(C9:C32)</f>
        <v>4524.57</v>
      </c>
      <c r="D8" s="19">
        <f t="shared" ref="D8:K8" si="1">SUM(D9:D32)</f>
        <v>8</v>
      </c>
      <c r="E8" s="19">
        <f t="shared" si="1"/>
        <v>0</v>
      </c>
      <c r="F8" s="19">
        <f t="shared" si="1"/>
        <v>12</v>
      </c>
      <c r="G8" s="19">
        <f t="shared" si="1"/>
        <v>0</v>
      </c>
      <c r="H8" s="19">
        <f t="shared" si="1"/>
        <v>0</v>
      </c>
      <c r="I8" s="19">
        <f t="shared" si="1"/>
        <v>4544.57</v>
      </c>
      <c r="J8" s="19">
        <f t="shared" si="1"/>
        <v>4524.57</v>
      </c>
      <c r="K8" s="19">
        <f t="shared" si="1"/>
        <v>20</v>
      </c>
    </row>
    <row r="9" s="1" customFormat="1" ht="17" customHeight="1" spans="1:11">
      <c r="A9" s="20" t="s">
        <v>28</v>
      </c>
      <c r="B9" s="21"/>
      <c r="C9" s="22">
        <v>515</v>
      </c>
      <c r="D9" s="22"/>
      <c r="E9" s="22"/>
      <c r="F9" s="22">
        <v>7</v>
      </c>
      <c r="G9" s="22"/>
      <c r="H9" s="22"/>
      <c r="I9" s="22">
        <f>C9+F9+G9+H9+D9+E9</f>
        <v>522</v>
      </c>
      <c r="J9" s="22">
        <v>515</v>
      </c>
      <c r="K9" s="22">
        <f>I9-J9</f>
        <v>7</v>
      </c>
    </row>
    <row r="10" s="1" customFormat="1" ht="17" customHeight="1" spans="1:11">
      <c r="A10" s="20" t="s">
        <v>29</v>
      </c>
      <c r="B10" s="21"/>
      <c r="C10" s="22">
        <v>1257.12</v>
      </c>
      <c r="D10" s="22"/>
      <c r="E10" s="22"/>
      <c r="F10" s="22"/>
      <c r="G10" s="22"/>
      <c r="H10" s="22"/>
      <c r="I10" s="22">
        <f t="shared" ref="I10:I41" si="2">C10+F10+G10+H10+D10+E10</f>
        <v>1257.12</v>
      </c>
      <c r="J10" s="22">
        <v>1257.12</v>
      </c>
      <c r="K10" s="22"/>
    </row>
    <row r="11" s="1" customFormat="1" ht="17" customHeight="1" spans="1:11">
      <c r="A11" s="20" t="s">
        <v>30</v>
      </c>
      <c r="B11" s="21"/>
      <c r="C11" s="22">
        <v>110</v>
      </c>
      <c r="D11" s="22"/>
      <c r="E11" s="22"/>
      <c r="F11" s="22"/>
      <c r="G11" s="22"/>
      <c r="H11" s="22"/>
      <c r="I11" s="22">
        <f t="shared" si="2"/>
        <v>110</v>
      </c>
      <c r="J11" s="22">
        <v>110</v>
      </c>
      <c r="K11" s="22"/>
    </row>
    <row r="12" s="1" customFormat="1" ht="17" customHeight="1" spans="1:11">
      <c r="A12" s="20" t="s">
        <v>31</v>
      </c>
      <c r="B12" s="21"/>
      <c r="C12" s="22">
        <v>610.8</v>
      </c>
      <c r="D12" s="22"/>
      <c r="E12" s="22"/>
      <c r="F12" s="22"/>
      <c r="G12" s="22"/>
      <c r="H12" s="22"/>
      <c r="I12" s="22">
        <f t="shared" si="2"/>
        <v>610.8</v>
      </c>
      <c r="J12" s="22">
        <v>610.8</v>
      </c>
      <c r="K12" s="22">
        <f>I12-J12</f>
        <v>0</v>
      </c>
    </row>
    <row r="13" s="1" customFormat="1" ht="17" customHeight="1" spans="1:11">
      <c r="A13" s="20" t="s">
        <v>32</v>
      </c>
      <c r="B13" s="21"/>
      <c r="C13" s="22">
        <v>1600</v>
      </c>
      <c r="D13" s="22"/>
      <c r="E13" s="22"/>
      <c r="F13" s="22"/>
      <c r="G13" s="22"/>
      <c r="H13" s="22"/>
      <c r="I13" s="22">
        <f t="shared" si="2"/>
        <v>1600</v>
      </c>
      <c r="J13" s="22">
        <v>1600</v>
      </c>
      <c r="K13" s="22"/>
    </row>
    <row r="14" customFormat="1" ht="17" customHeight="1" spans="1:13">
      <c r="A14" s="20" t="s">
        <v>33</v>
      </c>
      <c r="B14" s="21"/>
      <c r="C14" s="22">
        <v>90.19</v>
      </c>
      <c r="D14" s="22"/>
      <c r="E14" s="22"/>
      <c r="F14" s="22">
        <v>5</v>
      </c>
      <c r="G14" s="22"/>
      <c r="H14" s="22"/>
      <c r="I14" s="22">
        <f t="shared" si="2"/>
        <v>95.19</v>
      </c>
      <c r="J14" s="22">
        <v>90.19</v>
      </c>
      <c r="K14" s="22">
        <f>I14-J14</f>
        <v>5</v>
      </c>
      <c r="L14" s="1"/>
      <c r="M14" s="1"/>
    </row>
    <row r="15" customFormat="1" ht="17" customHeight="1" spans="1:13">
      <c r="A15" s="20" t="s">
        <v>34</v>
      </c>
      <c r="B15" s="21"/>
      <c r="C15" s="22">
        <v>21.46</v>
      </c>
      <c r="D15" s="22"/>
      <c r="E15" s="22"/>
      <c r="F15" s="22"/>
      <c r="G15" s="22"/>
      <c r="H15" s="22"/>
      <c r="I15" s="22">
        <f t="shared" si="2"/>
        <v>21.46</v>
      </c>
      <c r="J15" s="22">
        <v>21.46</v>
      </c>
      <c r="K15" s="22"/>
      <c r="L15" s="1"/>
      <c r="M15" s="1"/>
    </row>
    <row r="16" s="1" customFormat="1" ht="17" customHeight="1" spans="1:11">
      <c r="A16" s="20" t="s">
        <v>35</v>
      </c>
      <c r="B16" s="21"/>
      <c r="C16" s="22">
        <v>160</v>
      </c>
      <c r="D16" s="22">
        <v>8</v>
      </c>
      <c r="E16" s="22"/>
      <c r="F16" s="22"/>
      <c r="G16" s="22"/>
      <c r="H16" s="22"/>
      <c r="I16" s="22">
        <f t="shared" si="2"/>
        <v>168</v>
      </c>
      <c r="J16" s="22">
        <v>160</v>
      </c>
      <c r="K16" s="22">
        <f>I16-J16</f>
        <v>8</v>
      </c>
    </row>
    <row r="17" s="1" customFormat="1" ht="17" customHeight="1" spans="1:11">
      <c r="A17" s="20" t="s">
        <v>36</v>
      </c>
      <c r="B17" s="21"/>
      <c r="C17" s="22">
        <v>10</v>
      </c>
      <c r="D17" s="22"/>
      <c r="E17" s="22"/>
      <c r="F17" s="22"/>
      <c r="G17" s="22"/>
      <c r="H17" s="22"/>
      <c r="I17" s="22">
        <f t="shared" si="2"/>
        <v>10</v>
      </c>
      <c r="J17" s="22">
        <v>10</v>
      </c>
      <c r="K17" s="19"/>
    </row>
    <row r="18" s="1" customFormat="1" ht="17" customHeight="1" spans="1:11">
      <c r="A18" s="20" t="s">
        <v>37</v>
      </c>
      <c r="B18" s="21"/>
      <c r="C18" s="22">
        <v>10</v>
      </c>
      <c r="D18" s="22"/>
      <c r="E18" s="22"/>
      <c r="F18" s="22"/>
      <c r="G18" s="22"/>
      <c r="H18" s="22"/>
      <c r="I18" s="22">
        <f t="shared" si="2"/>
        <v>10</v>
      </c>
      <c r="J18" s="22">
        <v>10</v>
      </c>
      <c r="K18" s="19"/>
    </row>
    <row r="19" s="1" customFormat="1" ht="17" customHeight="1" spans="1:11">
      <c r="A19" s="20" t="s">
        <v>38</v>
      </c>
      <c r="B19" s="21"/>
      <c r="C19" s="22">
        <v>10</v>
      </c>
      <c r="D19" s="22"/>
      <c r="E19" s="22"/>
      <c r="F19" s="22"/>
      <c r="G19" s="22"/>
      <c r="H19" s="22"/>
      <c r="I19" s="22">
        <f t="shared" si="2"/>
        <v>10</v>
      </c>
      <c r="J19" s="22">
        <v>10</v>
      </c>
      <c r="K19" s="19"/>
    </row>
    <row r="20" s="1" customFormat="1" ht="17" customHeight="1" spans="1:11">
      <c r="A20" s="20" t="s">
        <v>39</v>
      </c>
      <c r="B20" s="21"/>
      <c r="C20" s="22">
        <v>10</v>
      </c>
      <c r="D20" s="22"/>
      <c r="E20" s="22"/>
      <c r="F20" s="22"/>
      <c r="G20" s="22"/>
      <c r="H20" s="22"/>
      <c r="I20" s="22">
        <f t="shared" si="2"/>
        <v>10</v>
      </c>
      <c r="J20" s="22">
        <v>10</v>
      </c>
      <c r="K20" s="19"/>
    </row>
    <row r="21" s="1" customFormat="1" ht="17" customHeight="1" spans="1:11">
      <c r="A21" s="20" t="s">
        <v>40</v>
      </c>
      <c r="B21" s="21"/>
      <c r="C21" s="22">
        <v>10</v>
      </c>
      <c r="D21" s="22"/>
      <c r="E21" s="22"/>
      <c r="F21" s="22"/>
      <c r="G21" s="22"/>
      <c r="H21" s="22"/>
      <c r="I21" s="22">
        <f t="shared" si="2"/>
        <v>10</v>
      </c>
      <c r="J21" s="22">
        <v>10</v>
      </c>
      <c r="K21" s="19"/>
    </row>
    <row r="22" s="1" customFormat="1" ht="17" customHeight="1" spans="1:11">
      <c r="A22" s="20" t="s">
        <v>41</v>
      </c>
      <c r="B22" s="21"/>
      <c r="C22" s="22">
        <v>10</v>
      </c>
      <c r="D22" s="22"/>
      <c r="E22" s="22"/>
      <c r="F22" s="22"/>
      <c r="G22" s="22"/>
      <c r="H22" s="22"/>
      <c r="I22" s="22">
        <f t="shared" si="2"/>
        <v>10</v>
      </c>
      <c r="J22" s="22">
        <v>10</v>
      </c>
      <c r="K22" s="19"/>
    </row>
    <row r="23" s="1" customFormat="1" ht="17" customHeight="1" spans="1:11">
      <c r="A23" s="20" t="s">
        <v>42</v>
      </c>
      <c r="B23" s="21"/>
      <c r="C23" s="22">
        <v>10</v>
      </c>
      <c r="D23" s="22"/>
      <c r="E23" s="22"/>
      <c r="F23" s="22"/>
      <c r="G23" s="22"/>
      <c r="H23" s="22"/>
      <c r="I23" s="22">
        <f t="shared" si="2"/>
        <v>10</v>
      </c>
      <c r="J23" s="22">
        <v>10</v>
      </c>
      <c r="K23" s="19"/>
    </row>
    <row r="24" s="1" customFormat="1" ht="17" customHeight="1" spans="1:11">
      <c r="A24" s="20" t="s">
        <v>43</v>
      </c>
      <c r="B24" s="21"/>
      <c r="C24" s="22">
        <v>10</v>
      </c>
      <c r="D24" s="22"/>
      <c r="E24" s="22"/>
      <c r="F24" s="22"/>
      <c r="G24" s="22"/>
      <c r="H24" s="22"/>
      <c r="I24" s="22">
        <f t="shared" si="2"/>
        <v>10</v>
      </c>
      <c r="J24" s="22">
        <v>10</v>
      </c>
      <c r="K24" s="19"/>
    </row>
    <row r="25" s="1" customFormat="1" ht="17" customHeight="1" spans="1:11">
      <c r="A25" s="20" t="s">
        <v>44</v>
      </c>
      <c r="B25" s="21"/>
      <c r="C25" s="22">
        <v>10</v>
      </c>
      <c r="D25" s="22"/>
      <c r="E25" s="22"/>
      <c r="F25" s="22"/>
      <c r="G25" s="22"/>
      <c r="H25" s="22"/>
      <c r="I25" s="22">
        <f t="shared" si="2"/>
        <v>10</v>
      </c>
      <c r="J25" s="22">
        <v>10</v>
      </c>
      <c r="K25" s="19"/>
    </row>
    <row r="26" s="1" customFormat="1" ht="17" customHeight="1" spans="1:11">
      <c r="A26" s="20" t="s">
        <v>45</v>
      </c>
      <c r="B26" s="21"/>
      <c r="C26" s="22">
        <v>10</v>
      </c>
      <c r="D26" s="22"/>
      <c r="E26" s="22"/>
      <c r="F26" s="22"/>
      <c r="G26" s="22"/>
      <c r="H26" s="22"/>
      <c r="I26" s="22">
        <f t="shared" si="2"/>
        <v>10</v>
      </c>
      <c r="J26" s="22">
        <v>10</v>
      </c>
      <c r="K26" s="19"/>
    </row>
    <row r="27" s="1" customFormat="1" ht="17" customHeight="1" spans="1:11">
      <c r="A27" s="20" t="s">
        <v>46</v>
      </c>
      <c r="B27" s="21"/>
      <c r="C27" s="22">
        <v>10</v>
      </c>
      <c r="D27" s="22"/>
      <c r="E27" s="22"/>
      <c r="F27" s="22"/>
      <c r="G27" s="22"/>
      <c r="H27" s="22"/>
      <c r="I27" s="22">
        <f t="shared" si="2"/>
        <v>10</v>
      </c>
      <c r="J27" s="22">
        <v>10</v>
      </c>
      <c r="K27" s="19"/>
    </row>
    <row r="28" s="1" customFormat="1" ht="17" customHeight="1" spans="1:11">
      <c r="A28" s="20" t="s">
        <v>47</v>
      </c>
      <c r="B28" s="21"/>
      <c r="C28" s="22">
        <v>10</v>
      </c>
      <c r="D28" s="22"/>
      <c r="E28" s="22"/>
      <c r="F28" s="22"/>
      <c r="G28" s="22"/>
      <c r="H28" s="22"/>
      <c r="I28" s="22">
        <f t="shared" si="2"/>
        <v>10</v>
      </c>
      <c r="J28" s="22">
        <v>10</v>
      </c>
      <c r="K28" s="19"/>
    </row>
    <row r="29" s="1" customFormat="1" ht="17" customHeight="1" spans="1:11">
      <c r="A29" s="20" t="s">
        <v>48</v>
      </c>
      <c r="B29" s="21"/>
      <c r="C29" s="22">
        <v>10</v>
      </c>
      <c r="D29" s="22"/>
      <c r="E29" s="22"/>
      <c r="F29" s="22"/>
      <c r="G29" s="22"/>
      <c r="H29" s="22"/>
      <c r="I29" s="22">
        <f t="shared" si="2"/>
        <v>10</v>
      </c>
      <c r="J29" s="22">
        <v>10</v>
      </c>
      <c r="K29" s="19"/>
    </row>
    <row r="30" s="1" customFormat="1" ht="17" customHeight="1" spans="1:11">
      <c r="A30" s="20" t="s">
        <v>49</v>
      </c>
      <c r="B30" s="21"/>
      <c r="C30" s="22">
        <v>10</v>
      </c>
      <c r="D30" s="22"/>
      <c r="E30" s="22"/>
      <c r="F30" s="22"/>
      <c r="G30" s="22"/>
      <c r="H30" s="22"/>
      <c r="I30" s="22">
        <f t="shared" si="2"/>
        <v>10</v>
      </c>
      <c r="J30" s="22">
        <v>10</v>
      </c>
      <c r="K30" s="19"/>
    </row>
    <row r="31" s="1" customFormat="1" ht="17" customHeight="1" spans="1:11">
      <c r="A31" s="20" t="s">
        <v>50</v>
      </c>
      <c r="B31" s="21"/>
      <c r="C31" s="22">
        <v>10</v>
      </c>
      <c r="D31" s="22"/>
      <c r="E31" s="22"/>
      <c r="F31" s="22"/>
      <c r="G31" s="22"/>
      <c r="H31" s="22"/>
      <c r="I31" s="22">
        <f t="shared" si="2"/>
        <v>10</v>
      </c>
      <c r="J31" s="22">
        <v>10</v>
      </c>
      <c r="K31" s="19"/>
    </row>
    <row r="32" s="1" customFormat="1" ht="17" customHeight="1" spans="1:11">
      <c r="A32" s="20" t="s">
        <v>51</v>
      </c>
      <c r="B32" s="21"/>
      <c r="C32" s="22">
        <v>10</v>
      </c>
      <c r="D32" s="22"/>
      <c r="E32" s="22"/>
      <c r="F32" s="22"/>
      <c r="G32" s="22"/>
      <c r="H32" s="22"/>
      <c r="I32" s="22">
        <f t="shared" si="2"/>
        <v>10</v>
      </c>
      <c r="J32" s="22">
        <v>10</v>
      </c>
      <c r="K32" s="19"/>
    </row>
    <row r="33" s="5" customFormat="1" ht="17" customHeight="1" spans="1:13">
      <c r="A33" s="23" t="s">
        <v>52</v>
      </c>
      <c r="B33" s="19">
        <f>B34+B47+B57+B65+B72+B77+B83+B87+B92+B96+B100+B103+B106+B110+B114+B115+B116+B120+B128+B52+B124</f>
        <v>7394.96</v>
      </c>
      <c r="C33" s="19">
        <f t="shared" ref="C33:K33" si="3">C34+C47+C57+C65+C72+C77+C83+C87+C92+C96+C100+C103+C106+C110+C114+C115+C116+C120+C128+C52+C124</f>
        <v>216517.69</v>
      </c>
      <c r="D33" s="19">
        <f t="shared" si="3"/>
        <v>0</v>
      </c>
      <c r="E33" s="19">
        <f t="shared" si="3"/>
        <v>66</v>
      </c>
      <c r="F33" s="19">
        <f t="shared" si="3"/>
        <v>65</v>
      </c>
      <c r="G33" s="19">
        <f t="shared" si="3"/>
        <v>10.43</v>
      </c>
      <c r="H33" s="19">
        <f t="shared" si="3"/>
        <v>576.67</v>
      </c>
      <c r="I33" s="19">
        <f t="shared" si="3"/>
        <v>217235.79</v>
      </c>
      <c r="J33" s="19">
        <f t="shared" si="3"/>
        <v>194395.97</v>
      </c>
      <c r="K33" s="19">
        <f t="shared" si="3"/>
        <v>22839.82</v>
      </c>
      <c r="L33" s="1"/>
      <c r="M33" s="1"/>
    </row>
    <row r="34" s="6" customFormat="1" ht="17" customHeight="1" spans="1:13">
      <c r="A34" s="24" t="s">
        <v>53</v>
      </c>
      <c r="B34" s="25">
        <f>SUM(B35:B46)</f>
        <v>1882.7</v>
      </c>
      <c r="C34" s="25">
        <f t="shared" ref="C34:K34" si="4">SUM(C35:C46)</f>
        <v>55123.87</v>
      </c>
      <c r="D34" s="25">
        <f t="shared" si="4"/>
        <v>0</v>
      </c>
      <c r="E34" s="25">
        <f t="shared" si="4"/>
        <v>3.3</v>
      </c>
      <c r="F34" s="25">
        <f t="shared" si="4"/>
        <v>9</v>
      </c>
      <c r="G34" s="25">
        <f t="shared" si="4"/>
        <v>227.68</v>
      </c>
      <c r="H34" s="25">
        <f t="shared" si="4"/>
        <v>0</v>
      </c>
      <c r="I34" s="25">
        <f t="shared" si="4"/>
        <v>55363.85</v>
      </c>
      <c r="J34" s="25">
        <f t="shared" si="4"/>
        <v>49491.71</v>
      </c>
      <c r="K34" s="25">
        <f t="shared" si="4"/>
        <v>5872.14</v>
      </c>
      <c r="L34" s="1"/>
      <c r="M34" s="1"/>
    </row>
    <row r="35" s="6" customFormat="1" ht="17" customHeight="1" spans="1:13">
      <c r="A35" s="26" t="s">
        <v>54</v>
      </c>
      <c r="B35" s="27"/>
      <c r="C35" s="22">
        <f>ROUND(B35*99*0.3,2)-ROUND(B35*(4532.57+66)/10927.02,2)</f>
        <v>0</v>
      </c>
      <c r="D35" s="22"/>
      <c r="E35" s="22">
        <v>3.3</v>
      </c>
      <c r="F35" s="22">
        <v>4</v>
      </c>
      <c r="G35" s="22"/>
      <c r="H35" s="22"/>
      <c r="I35" s="22">
        <f t="shared" si="2"/>
        <v>7.3</v>
      </c>
      <c r="J35" s="22"/>
      <c r="K35" s="22">
        <f>I35-J35</f>
        <v>7.3</v>
      </c>
      <c r="L35" s="1"/>
      <c r="M35" s="1"/>
    </row>
    <row r="36" s="1" customFormat="1" ht="17" customHeight="1" spans="1:11">
      <c r="A36" s="26" t="s">
        <v>55</v>
      </c>
      <c r="B36" s="22">
        <v>113.3</v>
      </c>
      <c r="C36" s="22">
        <f>ROUND(B36*99*0.3,2)-ROUND(B36*(4532.57+66)/10927.02,2)</f>
        <v>3317.33</v>
      </c>
      <c r="D36" s="22"/>
      <c r="E36" s="22"/>
      <c r="F36" s="22"/>
      <c r="G36" s="22">
        <v>-4.16</v>
      </c>
      <c r="H36" s="22"/>
      <c r="I36" s="22">
        <f t="shared" si="2"/>
        <v>3313.17</v>
      </c>
      <c r="J36" s="22">
        <v>2978.39</v>
      </c>
      <c r="K36" s="22">
        <f>I36-J36</f>
        <v>334.78</v>
      </c>
    </row>
    <row r="37" s="1" customFormat="1" ht="17" customHeight="1" spans="1:11">
      <c r="A37" s="26" t="s">
        <v>56</v>
      </c>
      <c r="B37" s="22">
        <v>96</v>
      </c>
      <c r="C37" s="22">
        <f t="shared" ref="C37:C46" si="5">ROUND(B37*99*0.3,2)-ROUND(B37*(4532.57+66)/10927.02,2)</f>
        <v>2810.8</v>
      </c>
      <c r="D37" s="22"/>
      <c r="E37" s="22"/>
      <c r="F37" s="22"/>
      <c r="G37" s="22">
        <v>-1.17</v>
      </c>
      <c r="H37" s="22"/>
      <c r="I37" s="22">
        <f t="shared" si="2"/>
        <v>2809.63</v>
      </c>
      <c r="J37" s="22">
        <v>2523.61</v>
      </c>
      <c r="K37" s="22">
        <f>I37-J37</f>
        <v>286.02</v>
      </c>
    </row>
    <row r="38" s="1" customFormat="1" ht="17" customHeight="1" spans="1:11">
      <c r="A38" s="26" t="s">
        <v>57</v>
      </c>
      <c r="B38" s="22">
        <v>176.83</v>
      </c>
      <c r="C38" s="22">
        <f t="shared" si="5"/>
        <v>5177.43</v>
      </c>
      <c r="D38" s="22"/>
      <c r="E38" s="22"/>
      <c r="F38" s="22"/>
      <c r="G38" s="22">
        <v>41.22</v>
      </c>
      <c r="H38" s="22"/>
      <c r="I38" s="22">
        <f t="shared" si="2"/>
        <v>5218.65</v>
      </c>
      <c r="J38" s="22">
        <v>4648.44</v>
      </c>
      <c r="K38" s="22">
        <f>I38-J38</f>
        <v>570.210000000001</v>
      </c>
    </row>
    <row r="39" s="1" customFormat="1" ht="17" customHeight="1" spans="1:11">
      <c r="A39" s="26" t="s">
        <v>58</v>
      </c>
      <c r="B39" s="22">
        <v>223.8</v>
      </c>
      <c r="C39" s="22">
        <f t="shared" si="5"/>
        <v>6552.68</v>
      </c>
      <c r="D39" s="22"/>
      <c r="E39" s="22"/>
      <c r="F39" s="22"/>
      <c r="G39" s="22">
        <v>13.75</v>
      </c>
      <c r="H39" s="22"/>
      <c r="I39" s="22">
        <f t="shared" si="2"/>
        <v>6566.43</v>
      </c>
      <c r="J39" s="22">
        <v>5883.17</v>
      </c>
      <c r="K39" s="22">
        <f>I39-J39</f>
        <v>683.26</v>
      </c>
    </row>
    <row r="40" s="1" customFormat="1" ht="17" customHeight="1" spans="1:11">
      <c r="A40" s="26" t="s">
        <v>59</v>
      </c>
      <c r="B40" s="22">
        <v>366.68</v>
      </c>
      <c r="C40" s="22">
        <f t="shared" si="5"/>
        <v>10736.08</v>
      </c>
      <c r="D40" s="22"/>
      <c r="E40" s="22"/>
      <c r="F40" s="22">
        <v>5</v>
      </c>
      <c r="G40" s="22">
        <v>67.49</v>
      </c>
      <c r="H40" s="22"/>
      <c r="I40" s="22">
        <f t="shared" si="2"/>
        <v>10808.57</v>
      </c>
      <c r="J40" s="22">
        <v>9639.15</v>
      </c>
      <c r="K40" s="22">
        <f t="shared" ref="K40:K71" si="6">I40-J40</f>
        <v>1169.42</v>
      </c>
    </row>
    <row r="41" s="1" customFormat="1" ht="17" customHeight="1" spans="1:11">
      <c r="A41" s="26" t="s">
        <v>60</v>
      </c>
      <c r="B41" s="22">
        <v>122.21</v>
      </c>
      <c r="C41" s="22">
        <f t="shared" si="5"/>
        <v>3578.21</v>
      </c>
      <c r="D41" s="22"/>
      <c r="E41" s="22"/>
      <c r="F41" s="22"/>
      <c r="G41" s="22">
        <v>13.5</v>
      </c>
      <c r="H41" s="22"/>
      <c r="I41" s="22">
        <f t="shared" si="2"/>
        <v>3591.71</v>
      </c>
      <c r="J41" s="22">
        <v>3212.61</v>
      </c>
      <c r="K41" s="22">
        <f t="shared" si="6"/>
        <v>379.1</v>
      </c>
    </row>
    <row r="42" s="1" customFormat="1" ht="17" customHeight="1" spans="1:11">
      <c r="A42" s="26" t="s">
        <v>61</v>
      </c>
      <c r="B42" s="22">
        <v>282.29</v>
      </c>
      <c r="C42" s="22">
        <f t="shared" si="5"/>
        <v>8265.21</v>
      </c>
      <c r="D42" s="22"/>
      <c r="E42" s="22"/>
      <c r="F42" s="22"/>
      <c r="G42" s="22">
        <v>51.95</v>
      </c>
      <c r="H42" s="22"/>
      <c r="I42" s="22">
        <f t="shared" ref="I42:I73" si="7">C42+F42+G42+H42+D42+E42</f>
        <v>8317.16</v>
      </c>
      <c r="J42" s="22">
        <v>7420.73</v>
      </c>
      <c r="K42" s="22">
        <f t="shared" si="6"/>
        <v>896.43</v>
      </c>
    </row>
    <row r="43" s="1" customFormat="1" ht="17" customHeight="1" spans="1:11">
      <c r="A43" s="26" t="s">
        <v>62</v>
      </c>
      <c r="B43" s="22">
        <v>172.87</v>
      </c>
      <c r="C43" s="22">
        <f t="shared" si="5"/>
        <v>5061.49</v>
      </c>
      <c r="D43" s="22"/>
      <c r="E43" s="22"/>
      <c r="F43" s="22"/>
      <c r="G43" s="22">
        <v>2.13</v>
      </c>
      <c r="H43" s="22"/>
      <c r="I43" s="22">
        <f t="shared" si="7"/>
        <v>5063.62</v>
      </c>
      <c r="J43" s="22">
        <v>4544.34</v>
      </c>
      <c r="K43" s="22">
        <f t="shared" si="6"/>
        <v>519.28</v>
      </c>
    </row>
    <row r="44" s="1" customFormat="1" ht="17" customHeight="1" spans="1:11">
      <c r="A44" s="26" t="s">
        <v>63</v>
      </c>
      <c r="B44" s="22">
        <v>96.79</v>
      </c>
      <c r="C44" s="22">
        <f t="shared" si="5"/>
        <v>2833.93</v>
      </c>
      <c r="D44" s="22"/>
      <c r="E44" s="22"/>
      <c r="F44" s="22"/>
      <c r="G44" s="22">
        <v>3.57</v>
      </c>
      <c r="H44" s="22"/>
      <c r="I44" s="22">
        <f t="shared" si="7"/>
        <v>2837.5</v>
      </c>
      <c r="J44" s="22">
        <v>2544.38</v>
      </c>
      <c r="K44" s="22">
        <f t="shared" si="6"/>
        <v>293.12</v>
      </c>
    </row>
    <row r="45" s="1" customFormat="1" ht="17" customHeight="1" spans="1:11">
      <c r="A45" s="26" t="s">
        <v>64</v>
      </c>
      <c r="B45" s="22">
        <v>73.26</v>
      </c>
      <c r="C45" s="22">
        <f t="shared" si="5"/>
        <v>2144.99</v>
      </c>
      <c r="D45" s="22"/>
      <c r="E45" s="22"/>
      <c r="F45" s="22"/>
      <c r="G45" s="22">
        <v>6.3</v>
      </c>
      <c r="H45" s="22"/>
      <c r="I45" s="22">
        <f t="shared" si="7"/>
        <v>2151.29</v>
      </c>
      <c r="J45" s="22">
        <v>1925.83</v>
      </c>
      <c r="K45" s="22">
        <f t="shared" si="6"/>
        <v>225.46</v>
      </c>
    </row>
    <row r="46" s="1" customFormat="1" ht="17" customHeight="1" spans="1:11">
      <c r="A46" s="26" t="s">
        <v>65</v>
      </c>
      <c r="B46" s="22">
        <v>158.67</v>
      </c>
      <c r="C46" s="22">
        <f t="shared" si="5"/>
        <v>4645.72</v>
      </c>
      <c r="D46" s="22"/>
      <c r="E46" s="22"/>
      <c r="F46" s="22"/>
      <c r="G46" s="22">
        <v>33.1</v>
      </c>
      <c r="H46" s="22"/>
      <c r="I46" s="22">
        <f t="shared" si="7"/>
        <v>4678.82</v>
      </c>
      <c r="J46" s="22">
        <v>4171.06</v>
      </c>
      <c r="K46" s="22">
        <f t="shared" si="6"/>
        <v>507.76</v>
      </c>
    </row>
    <row r="47" s="6" customFormat="1" ht="17" customHeight="1" spans="1:13">
      <c r="A47" s="24" t="s">
        <v>66</v>
      </c>
      <c r="B47" s="25">
        <f>SUM(B48:B51)</f>
        <v>103.62</v>
      </c>
      <c r="C47" s="25">
        <f t="shared" ref="C47:K47" si="8">SUM(C48:C51)</f>
        <v>3033.89</v>
      </c>
      <c r="D47" s="25">
        <f t="shared" si="8"/>
        <v>0</v>
      </c>
      <c r="E47" s="25">
        <f t="shared" si="8"/>
        <v>3.3</v>
      </c>
      <c r="F47" s="25">
        <f t="shared" si="8"/>
        <v>4</v>
      </c>
      <c r="G47" s="25">
        <f t="shared" si="8"/>
        <v>18.93</v>
      </c>
      <c r="H47" s="25">
        <f t="shared" si="8"/>
        <v>-4.8</v>
      </c>
      <c r="I47" s="25">
        <f t="shared" si="8"/>
        <v>3055.32</v>
      </c>
      <c r="J47" s="25">
        <f t="shared" si="8"/>
        <v>2723.92</v>
      </c>
      <c r="K47" s="25">
        <f t="shared" si="8"/>
        <v>331.4</v>
      </c>
      <c r="L47" s="1"/>
      <c r="M47" s="1"/>
    </row>
    <row r="48" s="6" customFormat="1" ht="17" customHeight="1" spans="1:13">
      <c r="A48" s="26" t="s">
        <v>67</v>
      </c>
      <c r="B48" s="27"/>
      <c r="C48" s="22">
        <f>ROUND(B48*99*0.3,2)-ROUND(B48*(4532.57+66)/10927.02,2)</f>
        <v>0</v>
      </c>
      <c r="D48" s="22"/>
      <c r="E48" s="22">
        <v>3.3</v>
      </c>
      <c r="F48" s="22">
        <v>4</v>
      </c>
      <c r="G48" s="22"/>
      <c r="H48" s="22"/>
      <c r="I48" s="22">
        <f>C48+F48+G48+H48+D48+E48</f>
        <v>7.3</v>
      </c>
      <c r="J48" s="22"/>
      <c r="K48" s="22">
        <f t="shared" si="6"/>
        <v>7.3</v>
      </c>
      <c r="L48" s="1"/>
      <c r="M48" s="1"/>
    </row>
    <row r="49" s="1" customFormat="1" ht="17" customHeight="1" spans="1:11">
      <c r="A49" s="26" t="s">
        <v>68</v>
      </c>
      <c r="B49" s="22">
        <v>38.39</v>
      </c>
      <c r="C49" s="22">
        <f>ROUND(B49*99*0.3,2)-ROUND(B49*(4532.57+66)/10927.02,2)</f>
        <v>1124.02</v>
      </c>
      <c r="D49" s="22"/>
      <c r="E49" s="22"/>
      <c r="F49" s="22"/>
      <c r="G49" s="22">
        <v>9.12</v>
      </c>
      <c r="H49" s="22"/>
      <c r="I49" s="22">
        <f>C49+F49+G49+H49+D49+E49</f>
        <v>1133.14</v>
      </c>
      <c r="J49" s="22">
        <v>1009.18</v>
      </c>
      <c r="K49" s="22">
        <f t="shared" si="6"/>
        <v>123.96</v>
      </c>
    </row>
    <row r="50" s="1" customFormat="1" ht="17" customHeight="1" spans="1:11">
      <c r="A50" s="26" t="s">
        <v>69</v>
      </c>
      <c r="B50" s="22">
        <v>36.13</v>
      </c>
      <c r="C50" s="22">
        <f>ROUND(B50*99*0.3,2)-ROUND(B50*(4532.57+66)/10927.02,2)</f>
        <v>1057.85</v>
      </c>
      <c r="D50" s="22"/>
      <c r="E50" s="22"/>
      <c r="F50" s="22"/>
      <c r="G50" s="22">
        <v>2.33</v>
      </c>
      <c r="H50" s="22">
        <v>-10.72</v>
      </c>
      <c r="I50" s="22">
        <f>C50+F50+G50+H50+D50+E50</f>
        <v>1049.46</v>
      </c>
      <c r="J50" s="22">
        <v>949.77</v>
      </c>
      <c r="K50" s="22">
        <f t="shared" si="6"/>
        <v>99.6900000000001</v>
      </c>
    </row>
    <row r="51" s="1" customFormat="1" ht="17" customHeight="1" spans="1:11">
      <c r="A51" s="26" t="s">
        <v>70</v>
      </c>
      <c r="B51" s="22">
        <v>29.1</v>
      </c>
      <c r="C51" s="22">
        <f>ROUND(B51*99*0.3,2)-ROUND(B51*(4532.57+66)/10927.02,2)</f>
        <v>852.02</v>
      </c>
      <c r="D51" s="22"/>
      <c r="E51" s="22"/>
      <c r="F51" s="22"/>
      <c r="G51" s="22">
        <v>7.48</v>
      </c>
      <c r="H51" s="22">
        <v>5.92</v>
      </c>
      <c r="I51" s="22">
        <f t="shared" si="7"/>
        <v>865.42</v>
      </c>
      <c r="J51" s="22">
        <v>764.97</v>
      </c>
      <c r="K51" s="22">
        <f t="shared" si="6"/>
        <v>100.45</v>
      </c>
    </row>
    <row r="52" s="6" customFormat="1" ht="17" customHeight="1" spans="1:13">
      <c r="A52" s="24" t="s">
        <v>71</v>
      </c>
      <c r="B52" s="25">
        <f>SUM(B53:B56)</f>
        <v>244.8</v>
      </c>
      <c r="C52" s="25">
        <f t="shared" ref="C52:K52" si="9">SUM(C53:C56)</f>
        <v>7167.54</v>
      </c>
      <c r="D52" s="25">
        <f t="shared" si="9"/>
        <v>0</v>
      </c>
      <c r="E52" s="25">
        <f t="shared" si="9"/>
        <v>3.3</v>
      </c>
      <c r="F52" s="25">
        <f t="shared" si="9"/>
        <v>2</v>
      </c>
      <c r="G52" s="25">
        <f t="shared" si="9"/>
        <v>-26.23</v>
      </c>
      <c r="H52" s="25">
        <f t="shared" si="9"/>
        <v>0</v>
      </c>
      <c r="I52" s="25">
        <f t="shared" si="9"/>
        <v>7146.61</v>
      </c>
      <c r="J52" s="25">
        <f t="shared" si="9"/>
        <v>6435.22</v>
      </c>
      <c r="K52" s="25">
        <f t="shared" si="9"/>
        <v>711.39</v>
      </c>
      <c r="L52" s="1"/>
      <c r="M52" s="1"/>
    </row>
    <row r="53" s="1" customFormat="1" ht="17" customHeight="1" spans="1:11">
      <c r="A53" s="28" t="s">
        <v>72</v>
      </c>
      <c r="B53" s="27">
        <v>22.4</v>
      </c>
      <c r="C53" s="22">
        <f>ROUND(B53*99*0.3,2)-ROUND(B53*(4532.57+66)/10927.02,2)</f>
        <v>655.85</v>
      </c>
      <c r="D53" s="22"/>
      <c r="E53" s="22">
        <v>3.3</v>
      </c>
      <c r="F53" s="22">
        <v>2</v>
      </c>
      <c r="G53" s="22"/>
      <c r="H53" s="22"/>
      <c r="I53" s="22">
        <f t="shared" si="7"/>
        <v>661.15</v>
      </c>
      <c r="J53" s="22">
        <v>588.85</v>
      </c>
      <c r="K53" s="22">
        <f>I53-J53</f>
        <v>72.3</v>
      </c>
    </row>
    <row r="54" s="1" customFormat="1" ht="17" customHeight="1" spans="1:11">
      <c r="A54" s="26" t="s">
        <v>73</v>
      </c>
      <c r="B54" s="22">
        <v>114.78</v>
      </c>
      <c r="C54" s="22">
        <f>ROUND(B54*99*0.3,2)-ROUND(B54*(4532.57+66)/10927.02,2)</f>
        <v>3360.67</v>
      </c>
      <c r="D54" s="22"/>
      <c r="E54" s="22"/>
      <c r="F54" s="22"/>
      <c r="G54" s="22">
        <v>-15.48</v>
      </c>
      <c r="H54" s="22"/>
      <c r="I54" s="22">
        <f t="shared" si="7"/>
        <v>3345.19</v>
      </c>
      <c r="J54" s="22">
        <v>3017.29</v>
      </c>
      <c r="K54" s="22">
        <f t="shared" si="6"/>
        <v>327.9</v>
      </c>
    </row>
    <row r="55" s="1" customFormat="1" ht="17" customHeight="1" spans="1:11">
      <c r="A55" s="26" t="s">
        <v>74</v>
      </c>
      <c r="B55" s="22">
        <v>62.02</v>
      </c>
      <c r="C55" s="22">
        <f>ROUND(B55*99*0.3,2)-ROUND(B55*(4532.57+66)/10927.02,2)</f>
        <v>1815.89</v>
      </c>
      <c r="D55" s="22"/>
      <c r="E55" s="22"/>
      <c r="F55" s="22"/>
      <c r="G55" s="22">
        <v>-6.84</v>
      </c>
      <c r="H55" s="22"/>
      <c r="I55" s="22">
        <f t="shared" si="7"/>
        <v>1809.05</v>
      </c>
      <c r="J55" s="22">
        <v>1630.36</v>
      </c>
      <c r="K55" s="22">
        <f t="shared" si="6"/>
        <v>178.69</v>
      </c>
    </row>
    <row r="56" s="1" customFormat="1" ht="17" customHeight="1" spans="1:11">
      <c r="A56" s="26" t="s">
        <v>75</v>
      </c>
      <c r="B56" s="22">
        <v>45.6</v>
      </c>
      <c r="C56" s="22">
        <f>ROUND(B56*99*0.3,2)-ROUND(B56*(4532.57+66)/10927.02,2)</f>
        <v>1335.13</v>
      </c>
      <c r="D56" s="22"/>
      <c r="E56" s="22"/>
      <c r="F56" s="22"/>
      <c r="G56" s="22">
        <v>-3.91</v>
      </c>
      <c r="H56" s="22"/>
      <c r="I56" s="22">
        <f t="shared" si="7"/>
        <v>1331.22</v>
      </c>
      <c r="J56" s="22">
        <v>1198.72</v>
      </c>
      <c r="K56" s="22">
        <f t="shared" si="6"/>
        <v>132.5</v>
      </c>
    </row>
    <row r="57" s="6" customFormat="1" ht="17" customHeight="1" spans="1:13">
      <c r="A57" s="24" t="s">
        <v>76</v>
      </c>
      <c r="B57" s="25">
        <f>SUM(B58:B64)</f>
        <v>549.38</v>
      </c>
      <c r="C57" s="25">
        <f t="shared" ref="C57:K57" si="10">SUM(C58:C64)</f>
        <v>16085.4</v>
      </c>
      <c r="D57" s="25">
        <f t="shared" si="10"/>
        <v>0</v>
      </c>
      <c r="E57" s="25">
        <f t="shared" si="10"/>
        <v>3.3</v>
      </c>
      <c r="F57" s="25">
        <f t="shared" si="10"/>
        <v>1</v>
      </c>
      <c r="G57" s="25">
        <f t="shared" si="10"/>
        <v>58.28</v>
      </c>
      <c r="H57" s="25">
        <f t="shared" si="10"/>
        <v>0</v>
      </c>
      <c r="I57" s="25">
        <f t="shared" si="10"/>
        <v>16147.98</v>
      </c>
      <c r="J57" s="25">
        <f t="shared" si="10"/>
        <v>14441.89</v>
      </c>
      <c r="K57" s="25">
        <f t="shared" si="10"/>
        <v>1706.09</v>
      </c>
      <c r="L57" s="1"/>
      <c r="M57" s="1"/>
    </row>
    <row r="58" s="6" customFormat="1" ht="17" customHeight="1" spans="1:13">
      <c r="A58" s="26" t="s">
        <v>77</v>
      </c>
      <c r="B58" s="27"/>
      <c r="C58" s="22">
        <f>ROUND(B58*99*0.3,2)-ROUND(B58*(4532.57+66)/10927.02,2)</f>
        <v>0</v>
      </c>
      <c r="D58" s="22"/>
      <c r="E58" s="22">
        <v>3.3</v>
      </c>
      <c r="F58" s="22">
        <v>1</v>
      </c>
      <c r="G58" s="22"/>
      <c r="H58" s="22"/>
      <c r="I58" s="22">
        <f t="shared" si="7"/>
        <v>4.3</v>
      </c>
      <c r="J58" s="22"/>
      <c r="K58" s="22">
        <f t="shared" si="6"/>
        <v>4.3</v>
      </c>
      <c r="L58" s="1"/>
      <c r="M58" s="1"/>
    </row>
    <row r="59" s="1" customFormat="1" ht="17" customHeight="1" spans="1:11">
      <c r="A59" s="26" t="s">
        <v>78</v>
      </c>
      <c r="B59" s="22">
        <v>65.04</v>
      </c>
      <c r="C59" s="22">
        <f t="shared" ref="C59:C64" si="11">ROUND(B59*99*0.3,2)-ROUND(B59*(4532.57+66)/10927.02,2)</f>
        <v>1904.32</v>
      </c>
      <c r="D59" s="22"/>
      <c r="E59" s="22"/>
      <c r="F59" s="22"/>
      <c r="G59" s="22">
        <v>10.04</v>
      </c>
      <c r="H59" s="22"/>
      <c r="I59" s="22">
        <f t="shared" si="7"/>
        <v>1914.36</v>
      </c>
      <c r="J59" s="22">
        <v>1709.75</v>
      </c>
      <c r="K59" s="22">
        <f t="shared" si="6"/>
        <v>204.61</v>
      </c>
    </row>
    <row r="60" s="1" customFormat="1" ht="17" customHeight="1" spans="1:11">
      <c r="A60" s="26" t="s">
        <v>79</v>
      </c>
      <c r="B60" s="22">
        <v>77.23</v>
      </c>
      <c r="C60" s="22">
        <f t="shared" si="11"/>
        <v>2261.23</v>
      </c>
      <c r="D60" s="22"/>
      <c r="E60" s="22"/>
      <c r="F60" s="22"/>
      <c r="G60" s="22">
        <v>14.89</v>
      </c>
      <c r="H60" s="22">
        <v>18.54</v>
      </c>
      <c r="I60" s="22">
        <f t="shared" si="7"/>
        <v>2294.66</v>
      </c>
      <c r="J60" s="22">
        <v>2030.19</v>
      </c>
      <c r="K60" s="22">
        <f t="shared" si="6"/>
        <v>264.47</v>
      </c>
    </row>
    <row r="61" s="1" customFormat="1" ht="17" customHeight="1" spans="1:11">
      <c r="A61" s="26" t="s">
        <v>80</v>
      </c>
      <c r="B61" s="22">
        <v>27.1</v>
      </c>
      <c r="C61" s="22">
        <f t="shared" si="11"/>
        <v>793.47</v>
      </c>
      <c r="D61" s="22"/>
      <c r="E61" s="22"/>
      <c r="F61" s="22"/>
      <c r="G61" s="22">
        <v>3.84</v>
      </c>
      <c r="H61" s="22"/>
      <c r="I61" s="22">
        <f t="shared" si="7"/>
        <v>797.31</v>
      </c>
      <c r="J61" s="22">
        <v>712.39</v>
      </c>
      <c r="K61" s="22">
        <f t="shared" si="6"/>
        <v>84.9200000000001</v>
      </c>
    </row>
    <row r="62" s="1" customFormat="1" ht="17" customHeight="1" spans="1:11">
      <c r="A62" s="26" t="s">
        <v>81</v>
      </c>
      <c r="B62" s="22">
        <v>167.3</v>
      </c>
      <c r="C62" s="22">
        <f t="shared" si="11"/>
        <v>4898.4</v>
      </c>
      <c r="D62" s="22"/>
      <c r="E62" s="22"/>
      <c r="F62" s="22"/>
      <c r="G62" s="22">
        <v>4.35</v>
      </c>
      <c r="H62" s="22">
        <v>-21.24</v>
      </c>
      <c r="I62" s="22">
        <f t="shared" si="7"/>
        <v>4881.51</v>
      </c>
      <c r="J62" s="22">
        <v>4397.92</v>
      </c>
      <c r="K62" s="22">
        <f t="shared" si="6"/>
        <v>483.59</v>
      </c>
    </row>
    <row r="63" s="1" customFormat="1" ht="17" customHeight="1" spans="1:11">
      <c r="A63" s="26" t="s">
        <v>82</v>
      </c>
      <c r="B63" s="22">
        <v>124.76</v>
      </c>
      <c r="C63" s="22">
        <f t="shared" si="11"/>
        <v>3652.87</v>
      </c>
      <c r="D63" s="22"/>
      <c r="E63" s="22"/>
      <c r="F63" s="22"/>
      <c r="G63" s="22">
        <v>10.45</v>
      </c>
      <c r="H63" s="22">
        <v>-15.84</v>
      </c>
      <c r="I63" s="22">
        <f t="shared" si="7"/>
        <v>3647.48</v>
      </c>
      <c r="J63" s="22">
        <v>3279.64</v>
      </c>
      <c r="K63" s="22">
        <f t="shared" si="6"/>
        <v>367.84</v>
      </c>
    </row>
    <row r="64" s="1" customFormat="1" ht="17" customHeight="1" spans="1:11">
      <c r="A64" s="26" t="s">
        <v>83</v>
      </c>
      <c r="B64" s="22">
        <v>87.95</v>
      </c>
      <c r="C64" s="22">
        <f t="shared" si="11"/>
        <v>2575.11</v>
      </c>
      <c r="D64" s="22"/>
      <c r="E64" s="22"/>
      <c r="F64" s="22"/>
      <c r="G64" s="22">
        <v>14.71</v>
      </c>
      <c r="H64" s="22">
        <v>18.54</v>
      </c>
      <c r="I64" s="22">
        <f t="shared" si="7"/>
        <v>2608.36</v>
      </c>
      <c r="J64" s="22">
        <v>2312</v>
      </c>
      <c r="K64" s="22">
        <f t="shared" si="6"/>
        <v>296.36</v>
      </c>
    </row>
    <row r="65" s="6" customFormat="1" ht="17" customHeight="1" spans="1:13">
      <c r="A65" s="24" t="s">
        <v>84</v>
      </c>
      <c r="B65" s="25">
        <f>SUM(B66:B71)</f>
        <v>961.54</v>
      </c>
      <c r="C65" s="25">
        <f t="shared" ref="C65:K65" si="12">SUM(C66:C71)</f>
        <v>28152.54</v>
      </c>
      <c r="D65" s="25">
        <f t="shared" si="12"/>
        <v>0</v>
      </c>
      <c r="E65" s="25">
        <f t="shared" si="12"/>
        <v>3.3</v>
      </c>
      <c r="F65" s="25">
        <f t="shared" si="12"/>
        <v>4</v>
      </c>
      <c r="G65" s="25">
        <f t="shared" si="12"/>
        <v>-203.66</v>
      </c>
      <c r="H65" s="25">
        <f t="shared" si="12"/>
        <v>0</v>
      </c>
      <c r="I65" s="25">
        <f t="shared" si="12"/>
        <v>27956.18</v>
      </c>
      <c r="J65" s="25">
        <f t="shared" si="12"/>
        <v>25276.61</v>
      </c>
      <c r="K65" s="25">
        <f t="shared" si="12"/>
        <v>2679.57</v>
      </c>
      <c r="L65" s="1"/>
      <c r="M65" s="1"/>
    </row>
    <row r="66" s="6" customFormat="1" ht="17" customHeight="1" spans="1:13">
      <c r="A66" s="26" t="s">
        <v>85</v>
      </c>
      <c r="B66" s="27"/>
      <c r="C66" s="22">
        <f t="shared" ref="C66:C71" si="13">ROUND(B66*99*0.3,2)-ROUND(B66*(4532.57+66)/10927.02,2)</f>
        <v>0</v>
      </c>
      <c r="D66" s="22"/>
      <c r="E66" s="27">
        <v>3.3</v>
      </c>
      <c r="F66" s="22">
        <v>4</v>
      </c>
      <c r="G66" s="22"/>
      <c r="H66" s="27"/>
      <c r="I66" s="22">
        <f t="shared" si="7"/>
        <v>7.3</v>
      </c>
      <c r="J66" s="22"/>
      <c r="K66" s="22">
        <f t="shared" si="6"/>
        <v>7.3</v>
      </c>
      <c r="L66" s="1"/>
      <c r="M66" s="1"/>
    </row>
    <row r="67" s="1" customFormat="1" ht="17" customHeight="1" spans="1:11">
      <c r="A67" s="26" t="s">
        <v>86</v>
      </c>
      <c r="B67" s="22">
        <v>134.4</v>
      </c>
      <c r="C67" s="22">
        <f t="shared" si="13"/>
        <v>3935.12</v>
      </c>
      <c r="D67" s="22"/>
      <c r="E67" s="22"/>
      <c r="F67" s="22"/>
      <c r="G67" s="22">
        <v>-31.31</v>
      </c>
      <c r="H67" s="22"/>
      <c r="I67" s="22">
        <f t="shared" si="7"/>
        <v>3903.81</v>
      </c>
      <c r="J67" s="22">
        <v>3533.06</v>
      </c>
      <c r="K67" s="22">
        <f t="shared" si="6"/>
        <v>370.75</v>
      </c>
    </row>
    <row r="68" s="1" customFormat="1" ht="17" customHeight="1" spans="1:11">
      <c r="A68" s="26" t="s">
        <v>87</v>
      </c>
      <c r="B68" s="22">
        <v>367.54</v>
      </c>
      <c r="C68" s="22">
        <f>ROUND(B68*99*0.3,2)-ROUND(B68*(4532.57+66)/10927.02,2)-0.54</f>
        <v>10760.72</v>
      </c>
      <c r="D68" s="22"/>
      <c r="E68" s="22"/>
      <c r="F68" s="22"/>
      <c r="G68" s="22">
        <v>-94.63</v>
      </c>
      <c r="H68" s="22"/>
      <c r="I68" s="22">
        <f t="shared" si="7"/>
        <v>10666.09</v>
      </c>
      <c r="J68" s="22">
        <v>9661.75</v>
      </c>
      <c r="K68" s="22">
        <f t="shared" si="6"/>
        <v>1004.34</v>
      </c>
    </row>
    <row r="69" s="1" customFormat="1" ht="17" customHeight="1" spans="1:11">
      <c r="A69" s="26" t="s">
        <v>88</v>
      </c>
      <c r="B69" s="22">
        <v>323.78</v>
      </c>
      <c r="C69" s="22">
        <f t="shared" si="13"/>
        <v>9480.01</v>
      </c>
      <c r="D69" s="22"/>
      <c r="E69" s="22"/>
      <c r="F69" s="22"/>
      <c r="G69" s="22">
        <v>-51.6</v>
      </c>
      <c r="H69" s="22"/>
      <c r="I69" s="22">
        <f t="shared" si="7"/>
        <v>9428.41</v>
      </c>
      <c r="J69" s="22">
        <v>8511.41</v>
      </c>
      <c r="K69" s="22">
        <f t="shared" si="6"/>
        <v>917</v>
      </c>
    </row>
    <row r="70" s="1" customFormat="1" ht="17" customHeight="1" spans="1:11">
      <c r="A70" s="26" t="s">
        <v>89</v>
      </c>
      <c r="B70" s="22">
        <v>88.26</v>
      </c>
      <c r="C70" s="22">
        <f t="shared" si="13"/>
        <v>2584.18</v>
      </c>
      <c r="D70" s="22"/>
      <c r="E70" s="22"/>
      <c r="F70" s="22"/>
      <c r="G70" s="22">
        <v>-16.23</v>
      </c>
      <c r="H70" s="22"/>
      <c r="I70" s="22">
        <f t="shared" si="7"/>
        <v>2567.95</v>
      </c>
      <c r="J70" s="22">
        <v>2320.15</v>
      </c>
      <c r="K70" s="22">
        <f t="shared" si="6"/>
        <v>247.8</v>
      </c>
    </row>
    <row r="71" s="1" customFormat="1" ht="17" customHeight="1" spans="1:11">
      <c r="A71" s="26" t="s">
        <v>90</v>
      </c>
      <c r="B71" s="22">
        <v>47.56</v>
      </c>
      <c r="C71" s="22">
        <f t="shared" si="13"/>
        <v>1392.51</v>
      </c>
      <c r="D71" s="22"/>
      <c r="E71" s="22"/>
      <c r="F71" s="22"/>
      <c r="G71" s="22">
        <v>-9.89</v>
      </c>
      <c r="H71" s="22"/>
      <c r="I71" s="22">
        <f t="shared" si="7"/>
        <v>1382.62</v>
      </c>
      <c r="J71" s="22">
        <v>1250.24</v>
      </c>
      <c r="K71" s="22">
        <f t="shared" si="6"/>
        <v>132.38</v>
      </c>
    </row>
    <row r="72" s="6" customFormat="1" ht="17" customHeight="1" spans="1:13">
      <c r="A72" s="24" t="s">
        <v>91</v>
      </c>
      <c r="B72" s="25">
        <f>SUM(B73:B76)</f>
        <v>216.13</v>
      </c>
      <c r="C72" s="25">
        <f t="shared" ref="C72:K72" si="14">SUM(C73:C76)</f>
        <v>6328.11</v>
      </c>
      <c r="D72" s="25">
        <f t="shared" si="14"/>
        <v>0</v>
      </c>
      <c r="E72" s="25">
        <f t="shared" si="14"/>
        <v>3.3</v>
      </c>
      <c r="F72" s="25">
        <f t="shared" si="14"/>
        <v>2</v>
      </c>
      <c r="G72" s="25">
        <f t="shared" si="14"/>
        <v>-0.290000000000001</v>
      </c>
      <c r="H72" s="25">
        <f t="shared" si="14"/>
        <v>176.4</v>
      </c>
      <c r="I72" s="25">
        <f t="shared" si="14"/>
        <v>6509.52</v>
      </c>
      <c r="J72" s="25">
        <f t="shared" si="14"/>
        <v>5681.55</v>
      </c>
      <c r="K72" s="25">
        <f t="shared" si="14"/>
        <v>827.97</v>
      </c>
      <c r="L72" s="1"/>
      <c r="M72" s="1"/>
    </row>
    <row r="73" s="6" customFormat="1" ht="17" customHeight="1" spans="1:13">
      <c r="A73" s="26" t="s">
        <v>92</v>
      </c>
      <c r="B73" s="27"/>
      <c r="C73" s="22">
        <f>ROUND(B73*99*0.3,2)-ROUND(B73*(4532.57+66)/10927.02,2)</f>
        <v>0</v>
      </c>
      <c r="D73" s="22"/>
      <c r="E73" s="22">
        <v>3.3</v>
      </c>
      <c r="F73" s="22">
        <v>2</v>
      </c>
      <c r="G73" s="22"/>
      <c r="H73" s="22">
        <v>423.5</v>
      </c>
      <c r="I73" s="22">
        <f t="shared" si="7"/>
        <v>428.8</v>
      </c>
      <c r="J73" s="22"/>
      <c r="K73" s="22">
        <f t="shared" ref="K72:K103" si="15">I73-J73</f>
        <v>428.8</v>
      </c>
      <c r="L73" s="1"/>
      <c r="M73" s="1"/>
    </row>
    <row r="74" s="1" customFormat="1" ht="17" customHeight="1" spans="1:11">
      <c r="A74" s="26" t="s">
        <v>93</v>
      </c>
      <c r="B74" s="22">
        <v>87.04</v>
      </c>
      <c r="C74" s="22">
        <f>ROUND(B74*99*0.3,2)-ROUND(B74*(4532.57+66)/10927.02,2)</f>
        <v>2548.46</v>
      </c>
      <c r="D74" s="22"/>
      <c r="E74" s="22"/>
      <c r="F74" s="22"/>
      <c r="G74" s="22">
        <v>-1.65</v>
      </c>
      <c r="H74" s="22">
        <v>-142.1</v>
      </c>
      <c r="I74" s="22">
        <f t="shared" ref="I74:I105" si="16">C74+F74+G74+H74+D74+E74</f>
        <v>2404.71</v>
      </c>
      <c r="J74" s="22">
        <v>2288.08</v>
      </c>
      <c r="K74" s="22">
        <f t="shared" si="15"/>
        <v>116.63</v>
      </c>
    </row>
    <row r="75" s="1" customFormat="1" ht="17" customHeight="1" spans="1:11">
      <c r="A75" s="26" t="s">
        <v>94</v>
      </c>
      <c r="B75" s="22">
        <v>37.95</v>
      </c>
      <c r="C75" s="22">
        <f>ROUND(B75*99*0.3,2)-ROUND(B75*(4532.57+66)/10927.02,2)</f>
        <v>1111.15</v>
      </c>
      <c r="D75" s="22"/>
      <c r="E75" s="22"/>
      <c r="F75" s="22"/>
      <c r="G75" s="22">
        <v>6.59</v>
      </c>
      <c r="H75" s="22">
        <v>-29.97</v>
      </c>
      <c r="I75" s="22">
        <f t="shared" si="16"/>
        <v>1087.77</v>
      </c>
      <c r="J75" s="22">
        <v>997.62</v>
      </c>
      <c r="K75" s="22">
        <f t="shared" si="15"/>
        <v>90.15</v>
      </c>
    </row>
    <row r="76" s="1" customFormat="1" ht="17" customHeight="1" spans="1:11">
      <c r="A76" s="26" t="s">
        <v>95</v>
      </c>
      <c r="B76" s="22">
        <v>91.14</v>
      </c>
      <c r="C76" s="22">
        <f>ROUND(B76*99*0.3,2)-ROUND(B76*(4532.57+66)/10927.02,2)</f>
        <v>2668.5</v>
      </c>
      <c r="D76" s="22"/>
      <c r="E76" s="22"/>
      <c r="F76" s="22"/>
      <c r="G76" s="22">
        <v>-5.23</v>
      </c>
      <c r="H76" s="22">
        <v>-75.03</v>
      </c>
      <c r="I76" s="22">
        <f t="shared" si="16"/>
        <v>2588.24</v>
      </c>
      <c r="J76" s="22">
        <v>2395.85</v>
      </c>
      <c r="K76" s="22">
        <f t="shared" si="15"/>
        <v>192.39</v>
      </c>
    </row>
    <row r="77" s="6" customFormat="1" ht="17" customHeight="1" spans="1:13">
      <c r="A77" s="24" t="s">
        <v>96</v>
      </c>
      <c r="B77" s="25">
        <f>SUM(B78:B82)</f>
        <v>199.05</v>
      </c>
      <c r="C77" s="25">
        <f t="shared" ref="C77:K77" si="17">SUM(C78:C82)</f>
        <v>5828.02</v>
      </c>
      <c r="D77" s="25">
        <f t="shared" si="17"/>
        <v>0</v>
      </c>
      <c r="E77" s="25">
        <f t="shared" si="17"/>
        <v>3.3</v>
      </c>
      <c r="F77" s="25">
        <f t="shared" si="17"/>
        <v>2</v>
      </c>
      <c r="G77" s="25">
        <f t="shared" si="17"/>
        <v>33.37</v>
      </c>
      <c r="H77" s="25">
        <f t="shared" si="17"/>
        <v>0</v>
      </c>
      <c r="I77" s="25">
        <f t="shared" si="17"/>
        <v>5866.69</v>
      </c>
      <c r="J77" s="25">
        <f t="shared" si="17"/>
        <v>5232.55</v>
      </c>
      <c r="K77" s="25">
        <f t="shared" si="17"/>
        <v>634.14</v>
      </c>
      <c r="L77" s="1"/>
      <c r="M77" s="1"/>
    </row>
    <row r="78" s="1" customFormat="1" ht="17" customHeight="1" spans="1:11">
      <c r="A78" s="28" t="s">
        <v>97</v>
      </c>
      <c r="B78" s="27">
        <v>35.64</v>
      </c>
      <c r="C78" s="22">
        <f>ROUND(B78*99*0.3,2)-ROUND(B78*(4532.57+66)/10927.02,2)</f>
        <v>1043.51</v>
      </c>
      <c r="D78" s="22"/>
      <c r="E78" s="22">
        <v>3.3</v>
      </c>
      <c r="F78" s="22">
        <v>2</v>
      </c>
      <c r="G78" s="22"/>
      <c r="H78" s="22"/>
      <c r="I78" s="22">
        <f t="shared" si="16"/>
        <v>1048.81</v>
      </c>
      <c r="J78" s="22">
        <v>936.89</v>
      </c>
      <c r="K78" s="22">
        <f t="shared" si="15"/>
        <v>111.92</v>
      </c>
    </row>
    <row r="79" s="1" customFormat="1" ht="17" customHeight="1" spans="1:11">
      <c r="A79" s="26" t="s">
        <v>98</v>
      </c>
      <c r="B79" s="22">
        <v>40.41</v>
      </c>
      <c r="C79" s="22">
        <f>ROUND(B79*99*0.3,2)-ROUND(B79*(4532.57+66)/10927.02,2)</f>
        <v>1183.17</v>
      </c>
      <c r="D79" s="22"/>
      <c r="E79" s="22"/>
      <c r="F79" s="22"/>
      <c r="G79" s="22">
        <v>9.09</v>
      </c>
      <c r="H79" s="22"/>
      <c r="I79" s="22">
        <f t="shared" si="16"/>
        <v>1192.26</v>
      </c>
      <c r="J79" s="22">
        <v>1062.28</v>
      </c>
      <c r="K79" s="22">
        <f t="shared" si="15"/>
        <v>129.98</v>
      </c>
    </row>
    <row r="80" s="1" customFormat="1" ht="17" customHeight="1" spans="1:11">
      <c r="A80" s="26" t="s">
        <v>99</v>
      </c>
      <c r="B80" s="22">
        <v>54.82</v>
      </c>
      <c r="C80" s="22">
        <f>ROUND(B80*99*0.3,2)-ROUND(B80*(4532.57+66)/10927.02,2)</f>
        <v>1605.08</v>
      </c>
      <c r="D80" s="22"/>
      <c r="E80" s="22"/>
      <c r="F80" s="22"/>
      <c r="G80" s="22">
        <v>16.2</v>
      </c>
      <c r="H80" s="22"/>
      <c r="I80" s="22">
        <f t="shared" si="16"/>
        <v>1621.28</v>
      </c>
      <c r="J80" s="22">
        <v>1441.09</v>
      </c>
      <c r="K80" s="22">
        <f t="shared" si="15"/>
        <v>180.19</v>
      </c>
    </row>
    <row r="81" s="1" customFormat="1" ht="17" customHeight="1" spans="1:11">
      <c r="A81" s="26" t="s">
        <v>100</v>
      </c>
      <c r="B81" s="22">
        <v>34.38</v>
      </c>
      <c r="C81" s="22">
        <f>ROUND(B81*99*0.3,2)-ROUND(B81*(4532.57+66)/10927.02,2)</f>
        <v>1006.62</v>
      </c>
      <c r="D81" s="22"/>
      <c r="E81" s="22"/>
      <c r="F81" s="22"/>
      <c r="G81" s="22">
        <v>1.99</v>
      </c>
      <c r="H81" s="22"/>
      <c r="I81" s="22">
        <f t="shared" si="16"/>
        <v>1008.61</v>
      </c>
      <c r="J81" s="22">
        <v>903.77</v>
      </c>
      <c r="K81" s="22">
        <f t="shared" si="15"/>
        <v>104.84</v>
      </c>
    </row>
    <row r="82" s="1" customFormat="1" ht="17" customHeight="1" spans="1:11">
      <c r="A82" s="26" t="s">
        <v>101</v>
      </c>
      <c r="B82" s="22">
        <v>33.8</v>
      </c>
      <c r="C82" s="22">
        <f>ROUND(B82*99*0.3,2)-ROUND(B82*(4532.57+66)/10927.02,2)</f>
        <v>989.64</v>
      </c>
      <c r="D82" s="22"/>
      <c r="E82" s="22"/>
      <c r="F82" s="22"/>
      <c r="G82" s="22">
        <v>6.09</v>
      </c>
      <c r="H82" s="22"/>
      <c r="I82" s="22">
        <f t="shared" si="16"/>
        <v>995.73</v>
      </c>
      <c r="J82" s="22">
        <v>888.52</v>
      </c>
      <c r="K82" s="22">
        <f t="shared" si="15"/>
        <v>107.21</v>
      </c>
    </row>
    <row r="83" s="6" customFormat="1" ht="17" customHeight="1" spans="1:13">
      <c r="A83" s="24" t="s">
        <v>102</v>
      </c>
      <c r="B83" s="25">
        <f>SUM(B84:B86)</f>
        <v>257.94</v>
      </c>
      <c r="C83" s="25">
        <f t="shared" ref="C83:K83" si="18">SUM(C84:C86)</f>
        <v>7552.27</v>
      </c>
      <c r="D83" s="25">
        <f t="shared" si="18"/>
        <v>0</v>
      </c>
      <c r="E83" s="25">
        <f t="shared" si="18"/>
        <v>3.3</v>
      </c>
      <c r="F83" s="25">
        <f t="shared" si="18"/>
        <v>2</v>
      </c>
      <c r="G83" s="25">
        <f t="shared" si="18"/>
        <v>-13.85</v>
      </c>
      <c r="H83" s="25">
        <f t="shared" si="18"/>
        <v>0</v>
      </c>
      <c r="I83" s="25">
        <f t="shared" si="18"/>
        <v>7543.72</v>
      </c>
      <c r="J83" s="25">
        <f t="shared" si="18"/>
        <v>6780.63</v>
      </c>
      <c r="K83" s="25">
        <f t="shared" si="18"/>
        <v>763.09</v>
      </c>
      <c r="L83" s="1"/>
      <c r="M83" s="1"/>
    </row>
    <row r="84" s="1" customFormat="1" ht="17" customHeight="1" spans="1:11">
      <c r="A84" s="28" t="s">
        <v>103</v>
      </c>
      <c r="B84" s="27">
        <v>27.33</v>
      </c>
      <c r="C84" s="22">
        <f>ROUND(B84*99*0.3,2)-ROUND(B84*(4532.57+66)/10927.02,2)</f>
        <v>800.2</v>
      </c>
      <c r="D84" s="22"/>
      <c r="E84" s="22">
        <v>3.3</v>
      </c>
      <c r="F84" s="22">
        <v>2</v>
      </c>
      <c r="G84" s="22"/>
      <c r="H84" s="22"/>
      <c r="I84" s="22">
        <f t="shared" si="16"/>
        <v>805.5</v>
      </c>
      <c r="J84" s="22">
        <v>718.44</v>
      </c>
      <c r="K84" s="22">
        <f t="shared" si="15"/>
        <v>87.0599999999999</v>
      </c>
    </row>
    <row r="85" s="1" customFormat="1" ht="17" customHeight="1" spans="1:11">
      <c r="A85" s="26" t="s">
        <v>104</v>
      </c>
      <c r="B85" s="22">
        <v>105.98</v>
      </c>
      <c r="C85" s="22">
        <f>ROUND(B85*99*0.3,2)-ROUND(B85*(4532.57+66)/10927.02,2)</f>
        <v>3103.01</v>
      </c>
      <c r="D85" s="22"/>
      <c r="E85" s="22"/>
      <c r="F85" s="22"/>
      <c r="G85" s="22">
        <v>-2.69</v>
      </c>
      <c r="H85" s="22"/>
      <c r="I85" s="22">
        <f t="shared" si="16"/>
        <v>3100.32</v>
      </c>
      <c r="J85" s="22">
        <v>2785.96</v>
      </c>
      <c r="K85" s="22">
        <f t="shared" si="15"/>
        <v>314.36</v>
      </c>
    </row>
    <row r="86" s="1" customFormat="1" ht="17" customHeight="1" spans="1:11">
      <c r="A86" s="26" t="s">
        <v>105</v>
      </c>
      <c r="B86" s="22">
        <v>124.63</v>
      </c>
      <c r="C86" s="22">
        <f>ROUND(B86*99*0.3,2)-ROUND(B86*(4532.57+66)/10927.02,2)</f>
        <v>3649.06</v>
      </c>
      <c r="D86" s="22"/>
      <c r="E86" s="22"/>
      <c r="F86" s="22"/>
      <c r="G86" s="22">
        <v>-11.16</v>
      </c>
      <c r="H86" s="22"/>
      <c r="I86" s="22">
        <f t="shared" si="16"/>
        <v>3637.9</v>
      </c>
      <c r="J86" s="22">
        <v>3276.23</v>
      </c>
      <c r="K86" s="22">
        <f t="shared" si="15"/>
        <v>361.67</v>
      </c>
    </row>
    <row r="87" s="6" customFormat="1" ht="17" customHeight="1" spans="1:13">
      <c r="A87" s="24" t="s">
        <v>106</v>
      </c>
      <c r="B87" s="25">
        <f>SUM(B88:B91)</f>
        <v>168.85</v>
      </c>
      <c r="C87" s="25">
        <f t="shared" ref="C87:K87" si="19">SUM(C88:C91)</f>
        <v>4943.78</v>
      </c>
      <c r="D87" s="25">
        <f t="shared" si="19"/>
        <v>0</v>
      </c>
      <c r="E87" s="25">
        <f t="shared" si="19"/>
        <v>3.3</v>
      </c>
      <c r="F87" s="25">
        <f t="shared" si="19"/>
        <v>4</v>
      </c>
      <c r="G87" s="25">
        <f t="shared" si="19"/>
        <v>21.49</v>
      </c>
      <c r="H87" s="25">
        <f t="shared" si="19"/>
        <v>-97.13</v>
      </c>
      <c r="I87" s="25">
        <f t="shared" si="19"/>
        <v>4875.44</v>
      </c>
      <c r="J87" s="25">
        <f t="shared" si="19"/>
        <v>4438.66</v>
      </c>
      <c r="K87" s="25">
        <f t="shared" si="19"/>
        <v>436.78</v>
      </c>
      <c r="L87" s="1"/>
      <c r="M87" s="1"/>
    </row>
    <row r="88" s="1" customFormat="1" ht="17" customHeight="1" spans="1:11">
      <c r="A88" s="28" t="s">
        <v>107</v>
      </c>
      <c r="B88" s="22">
        <v>12.25</v>
      </c>
      <c r="C88" s="22">
        <f>ROUND(B88*99*0.3,2)-ROUND(B88*(4532.57+66)/10927.02,2)</f>
        <v>358.67</v>
      </c>
      <c r="D88" s="22"/>
      <c r="E88" s="22">
        <v>3.3</v>
      </c>
      <c r="F88" s="22">
        <v>4</v>
      </c>
      <c r="G88" s="22"/>
      <c r="H88" s="22"/>
      <c r="I88" s="22">
        <f t="shared" si="16"/>
        <v>365.97</v>
      </c>
      <c r="J88" s="22">
        <v>322.02</v>
      </c>
      <c r="K88" s="22">
        <f t="shared" si="15"/>
        <v>43.95</v>
      </c>
    </row>
    <row r="89" s="1" customFormat="1" ht="17" customHeight="1" spans="1:11">
      <c r="A89" s="26" t="s">
        <v>108</v>
      </c>
      <c r="B89" s="22">
        <v>61.02</v>
      </c>
      <c r="C89" s="22">
        <f>ROUND(B89*99*0.3,2)-ROUND(B89*(4532.57+66)/10927.02,2)</f>
        <v>1786.61</v>
      </c>
      <c r="D89" s="22"/>
      <c r="E89" s="22"/>
      <c r="F89" s="22"/>
      <c r="G89" s="22">
        <v>0.800000000000001</v>
      </c>
      <c r="H89" s="22">
        <v>-97.13</v>
      </c>
      <c r="I89" s="22">
        <f t="shared" si="16"/>
        <v>1690.28</v>
      </c>
      <c r="J89" s="22">
        <v>1604.07</v>
      </c>
      <c r="K89" s="22">
        <f t="shared" si="15"/>
        <v>86.2099999999998</v>
      </c>
    </row>
    <row r="90" s="1" customFormat="1" ht="17" customHeight="1" spans="1:11">
      <c r="A90" s="26" t="s">
        <v>109</v>
      </c>
      <c r="B90" s="22">
        <v>21.72</v>
      </c>
      <c r="C90" s="22">
        <f>ROUND(B90*99*0.3,2)-ROUND(B90*(4532.57+66)/10927.02,2)</f>
        <v>635.94</v>
      </c>
      <c r="D90" s="22"/>
      <c r="E90" s="22"/>
      <c r="F90" s="22"/>
      <c r="G90" s="22">
        <v>5.02</v>
      </c>
      <c r="H90" s="22"/>
      <c r="I90" s="22">
        <f t="shared" si="16"/>
        <v>640.96</v>
      </c>
      <c r="J90" s="22">
        <v>570.97</v>
      </c>
      <c r="K90" s="22">
        <f t="shared" si="15"/>
        <v>69.99</v>
      </c>
    </row>
    <row r="91" s="1" customFormat="1" ht="17" customHeight="1" spans="1:11">
      <c r="A91" s="26" t="s">
        <v>110</v>
      </c>
      <c r="B91" s="22">
        <v>73.86</v>
      </c>
      <c r="C91" s="22">
        <f>ROUND(B91*99*0.3,2)-ROUND(B91*(4532.57+66)/10927.02,2)</f>
        <v>2162.56</v>
      </c>
      <c r="D91" s="22"/>
      <c r="E91" s="22"/>
      <c r="F91" s="22"/>
      <c r="G91" s="22">
        <v>15.67</v>
      </c>
      <c r="H91" s="22"/>
      <c r="I91" s="22">
        <f t="shared" si="16"/>
        <v>2178.23</v>
      </c>
      <c r="J91" s="22">
        <v>1941.6</v>
      </c>
      <c r="K91" s="22">
        <f t="shared" si="15"/>
        <v>236.63</v>
      </c>
    </row>
    <row r="92" s="6" customFormat="1" ht="17" customHeight="1" spans="1:13">
      <c r="A92" s="24" t="s">
        <v>111</v>
      </c>
      <c r="B92" s="25">
        <f>SUM(B93:B95)</f>
        <v>351.96</v>
      </c>
      <c r="C92" s="25">
        <f t="shared" ref="C92:K92" si="20">SUM(C93:C95)</f>
        <v>10305.1</v>
      </c>
      <c r="D92" s="25">
        <f t="shared" si="20"/>
        <v>0</v>
      </c>
      <c r="E92" s="25">
        <f t="shared" si="20"/>
        <v>3.3</v>
      </c>
      <c r="F92" s="25">
        <f t="shared" si="20"/>
        <v>2</v>
      </c>
      <c r="G92" s="25">
        <f t="shared" si="20"/>
        <v>31.39</v>
      </c>
      <c r="H92" s="25">
        <f t="shared" si="20"/>
        <v>252.25</v>
      </c>
      <c r="I92" s="25">
        <f t="shared" si="20"/>
        <v>10594.04</v>
      </c>
      <c r="J92" s="25">
        <f t="shared" si="20"/>
        <v>9252.2</v>
      </c>
      <c r="K92" s="25">
        <f t="shared" si="20"/>
        <v>1341.84</v>
      </c>
      <c r="L92" s="1"/>
      <c r="M92" s="1"/>
    </row>
    <row r="93" s="1" customFormat="1" ht="17" customHeight="1" spans="1:11">
      <c r="A93" s="28" t="s">
        <v>112</v>
      </c>
      <c r="B93" s="27">
        <v>98.45</v>
      </c>
      <c r="C93" s="22">
        <f>ROUND(B93*99*0.3,2)-ROUND(B93*(4532.57+66)/10927.02,2)</f>
        <v>2882.54</v>
      </c>
      <c r="D93" s="22"/>
      <c r="E93" s="22">
        <v>3.3</v>
      </c>
      <c r="F93" s="22">
        <v>2</v>
      </c>
      <c r="G93" s="22"/>
      <c r="H93" s="22">
        <v>421.77</v>
      </c>
      <c r="I93" s="22">
        <f t="shared" si="16"/>
        <v>3309.61</v>
      </c>
      <c r="J93" s="22">
        <v>2588.02</v>
      </c>
      <c r="K93" s="22">
        <f t="shared" si="15"/>
        <v>721.59</v>
      </c>
    </row>
    <row r="94" s="1" customFormat="1" ht="17" customHeight="1" spans="1:11">
      <c r="A94" s="26" t="s">
        <v>113</v>
      </c>
      <c r="B94" s="22">
        <v>156.7</v>
      </c>
      <c r="C94" s="22">
        <f>ROUND(B94*99*0.3,2)-ROUND(B94*(4532.57+66)/10927.02,2)</f>
        <v>4588.04</v>
      </c>
      <c r="D94" s="22"/>
      <c r="E94" s="22"/>
      <c r="F94" s="22"/>
      <c r="G94" s="22">
        <v>20.17</v>
      </c>
      <c r="H94" s="22">
        <v>-89.28</v>
      </c>
      <c r="I94" s="22">
        <f t="shared" si="16"/>
        <v>4518.93</v>
      </c>
      <c r="J94" s="22">
        <v>4119.27</v>
      </c>
      <c r="K94" s="22">
        <f t="shared" si="15"/>
        <v>399.66</v>
      </c>
    </row>
    <row r="95" s="1" customFormat="1" ht="17" customHeight="1" spans="1:11">
      <c r="A95" s="26" t="s">
        <v>114</v>
      </c>
      <c r="B95" s="22">
        <v>96.81</v>
      </c>
      <c r="C95" s="22">
        <f>ROUND(B95*99*0.3,2)-ROUND(B95*(4532.57+66)/10927.02,2)</f>
        <v>2834.52</v>
      </c>
      <c r="D95" s="22"/>
      <c r="E95" s="22"/>
      <c r="F95" s="22"/>
      <c r="G95" s="22">
        <v>11.22</v>
      </c>
      <c r="H95" s="22">
        <v>-80.24</v>
      </c>
      <c r="I95" s="22">
        <f t="shared" si="16"/>
        <v>2765.5</v>
      </c>
      <c r="J95" s="22">
        <v>2544.91</v>
      </c>
      <c r="K95" s="22">
        <f t="shared" si="15"/>
        <v>220.59</v>
      </c>
    </row>
    <row r="96" s="6" customFormat="1" ht="17" customHeight="1" spans="1:13">
      <c r="A96" s="24" t="s">
        <v>115</v>
      </c>
      <c r="B96" s="25">
        <f>SUM(B97:B99)</f>
        <v>98.98</v>
      </c>
      <c r="C96" s="25">
        <f t="shared" ref="C96:K96" si="21">SUM(C97:C99)</f>
        <v>2898.05</v>
      </c>
      <c r="D96" s="25">
        <f t="shared" si="21"/>
        <v>0</v>
      </c>
      <c r="E96" s="25">
        <f t="shared" si="21"/>
        <v>3.3</v>
      </c>
      <c r="F96" s="25">
        <f t="shared" si="21"/>
        <v>1</v>
      </c>
      <c r="G96" s="25">
        <f t="shared" si="21"/>
        <v>-17.01</v>
      </c>
      <c r="H96" s="25">
        <f t="shared" si="21"/>
        <v>112.03</v>
      </c>
      <c r="I96" s="25">
        <f t="shared" si="21"/>
        <v>2997.37</v>
      </c>
      <c r="J96" s="25">
        <f t="shared" si="21"/>
        <v>2601.95</v>
      </c>
      <c r="K96" s="25">
        <f t="shared" si="21"/>
        <v>395.42</v>
      </c>
      <c r="L96" s="1"/>
      <c r="M96" s="1"/>
    </row>
    <row r="97" s="6" customFormat="1" ht="17" customHeight="1" spans="1:13">
      <c r="A97" s="26" t="s">
        <v>116</v>
      </c>
      <c r="B97" s="27"/>
      <c r="C97" s="22">
        <f>ROUND(B97*99*0.3,2)-ROUND(B97*(4532.57+66)/10927.02,2)</f>
        <v>0</v>
      </c>
      <c r="D97" s="22"/>
      <c r="E97" s="22">
        <v>3.3</v>
      </c>
      <c r="F97" s="22">
        <v>1</v>
      </c>
      <c r="G97" s="22"/>
      <c r="H97" s="22">
        <v>150.8</v>
      </c>
      <c r="I97" s="22">
        <f t="shared" si="16"/>
        <v>155.1</v>
      </c>
      <c r="J97" s="22"/>
      <c r="K97" s="22">
        <f t="shared" si="15"/>
        <v>155.1</v>
      </c>
      <c r="L97" s="1"/>
      <c r="M97" s="1"/>
    </row>
    <row r="98" s="1" customFormat="1" ht="17" customHeight="1" spans="1:11">
      <c r="A98" s="26" t="s">
        <v>117</v>
      </c>
      <c r="B98" s="22">
        <v>43.71</v>
      </c>
      <c r="C98" s="22">
        <f>ROUND(B98*99*0.3,2)-ROUND(B98*(4532.57+66)/10927.02,2)</f>
        <v>1279.79</v>
      </c>
      <c r="D98" s="22"/>
      <c r="E98" s="22"/>
      <c r="F98" s="22"/>
      <c r="G98" s="22">
        <v>-5.32</v>
      </c>
      <c r="H98" s="22">
        <v>-17.12</v>
      </c>
      <c r="I98" s="22">
        <f t="shared" si="16"/>
        <v>1257.35</v>
      </c>
      <c r="J98" s="22">
        <v>1149.03</v>
      </c>
      <c r="K98" s="22">
        <f t="shared" si="15"/>
        <v>108.32</v>
      </c>
    </row>
    <row r="99" s="1" customFormat="1" ht="17" customHeight="1" spans="1:11">
      <c r="A99" s="26" t="s">
        <v>118</v>
      </c>
      <c r="B99" s="22">
        <v>55.27</v>
      </c>
      <c r="C99" s="22">
        <f>ROUND(B99*99*0.3,2)-ROUND(B99*(4532.57+66)/10927.02,2)</f>
        <v>1618.26</v>
      </c>
      <c r="D99" s="22"/>
      <c r="E99" s="22"/>
      <c r="F99" s="22"/>
      <c r="G99" s="22">
        <v>-11.69</v>
      </c>
      <c r="H99" s="22">
        <v>-21.65</v>
      </c>
      <c r="I99" s="22">
        <f t="shared" si="16"/>
        <v>1584.92</v>
      </c>
      <c r="J99" s="22">
        <v>1452.92</v>
      </c>
      <c r="K99" s="22">
        <f t="shared" si="15"/>
        <v>132</v>
      </c>
    </row>
    <row r="100" s="6" customFormat="1" ht="17" customHeight="1" spans="1:13">
      <c r="A100" s="24" t="s">
        <v>119</v>
      </c>
      <c r="B100" s="25">
        <f>SUM(B101:B102)</f>
        <v>46.99</v>
      </c>
      <c r="C100" s="25">
        <f t="shared" ref="C100:K100" si="22">SUM(C101:C102)</f>
        <v>1375.83</v>
      </c>
      <c r="D100" s="25">
        <f t="shared" si="22"/>
        <v>0</v>
      </c>
      <c r="E100" s="25">
        <f t="shared" si="22"/>
        <v>3.3</v>
      </c>
      <c r="F100" s="25">
        <f t="shared" si="22"/>
        <v>2</v>
      </c>
      <c r="G100" s="25">
        <f t="shared" si="22"/>
        <v>1.55</v>
      </c>
      <c r="H100" s="25">
        <f t="shared" si="22"/>
        <v>22.22</v>
      </c>
      <c r="I100" s="25">
        <f t="shared" si="22"/>
        <v>1404.9</v>
      </c>
      <c r="J100" s="25">
        <f t="shared" si="22"/>
        <v>1235.26</v>
      </c>
      <c r="K100" s="25">
        <f t="shared" si="22"/>
        <v>169.64</v>
      </c>
      <c r="L100" s="1"/>
      <c r="M100" s="1"/>
    </row>
    <row r="101" s="1" customFormat="1" ht="17" customHeight="1" spans="1:11">
      <c r="A101" s="28" t="s">
        <v>120</v>
      </c>
      <c r="B101" s="27">
        <v>7.09</v>
      </c>
      <c r="C101" s="22">
        <f>ROUND(B101*99*0.3,2)-ROUND(B101*(4532.57+66)/10927.02,2)</f>
        <v>207.59</v>
      </c>
      <c r="D101" s="22"/>
      <c r="E101" s="22">
        <v>3.3</v>
      </c>
      <c r="F101" s="22">
        <v>2</v>
      </c>
      <c r="G101" s="22"/>
      <c r="H101" s="22">
        <v>26.21</v>
      </c>
      <c r="I101" s="22">
        <f t="shared" si="16"/>
        <v>239.1</v>
      </c>
      <c r="J101" s="22">
        <v>186.38</v>
      </c>
      <c r="K101" s="22">
        <f t="shared" si="15"/>
        <v>52.72</v>
      </c>
    </row>
    <row r="102" s="1" customFormat="1" ht="17" customHeight="1" spans="1:11">
      <c r="A102" s="26" t="s">
        <v>121</v>
      </c>
      <c r="B102" s="22">
        <v>39.9</v>
      </c>
      <c r="C102" s="22">
        <f>ROUND(B102*99*0.3,2)-ROUND(B102*(4532.57+66)/10927.02,2)</f>
        <v>1168.24</v>
      </c>
      <c r="D102" s="22"/>
      <c r="E102" s="22"/>
      <c r="F102" s="22"/>
      <c r="G102" s="22">
        <v>1.55</v>
      </c>
      <c r="H102" s="22">
        <v>-3.99</v>
      </c>
      <c r="I102" s="22">
        <f t="shared" si="16"/>
        <v>1165.8</v>
      </c>
      <c r="J102" s="22">
        <v>1048.88</v>
      </c>
      <c r="K102" s="22">
        <f t="shared" si="15"/>
        <v>116.92</v>
      </c>
    </row>
    <row r="103" s="6" customFormat="1" ht="17" customHeight="1" spans="1:13">
      <c r="A103" s="24" t="s">
        <v>122</v>
      </c>
      <c r="B103" s="25">
        <f>SUM(B104:B105)</f>
        <v>79.33</v>
      </c>
      <c r="C103" s="25">
        <f t="shared" ref="C103:K103" si="23">SUM(C104:C105)</f>
        <v>2322.72</v>
      </c>
      <c r="D103" s="25">
        <f t="shared" si="23"/>
        <v>0</v>
      </c>
      <c r="E103" s="25">
        <f t="shared" si="23"/>
        <v>3.3</v>
      </c>
      <c r="F103" s="25">
        <f t="shared" si="23"/>
        <v>1</v>
      </c>
      <c r="G103" s="25">
        <f t="shared" si="23"/>
        <v>-5.06</v>
      </c>
      <c r="H103" s="25">
        <f t="shared" si="23"/>
        <v>-18.72</v>
      </c>
      <c r="I103" s="25">
        <f t="shared" si="23"/>
        <v>2303.24</v>
      </c>
      <c r="J103" s="25">
        <f t="shared" si="23"/>
        <v>2085.4</v>
      </c>
      <c r="K103" s="25">
        <f t="shared" si="23"/>
        <v>217.84</v>
      </c>
      <c r="L103" s="1"/>
      <c r="M103" s="1"/>
    </row>
    <row r="104" s="1" customFormat="1" ht="17" customHeight="1" spans="1:11">
      <c r="A104" s="28" t="s">
        <v>123</v>
      </c>
      <c r="B104" s="27">
        <v>13.35</v>
      </c>
      <c r="C104" s="22">
        <f>ROUND(B104*99*0.3,2)-ROUND(B104*(4532.57+66)/10927.02,2)</f>
        <v>390.88</v>
      </c>
      <c r="D104" s="22"/>
      <c r="E104" s="22">
        <v>3.3</v>
      </c>
      <c r="F104" s="22">
        <v>1</v>
      </c>
      <c r="G104" s="22"/>
      <c r="H104" s="22">
        <v>-18.72</v>
      </c>
      <c r="I104" s="22">
        <f t="shared" si="16"/>
        <v>376.46</v>
      </c>
      <c r="J104" s="22">
        <v>350.94</v>
      </c>
      <c r="K104" s="22">
        <f t="shared" ref="K104:K135" si="24">I104-J104</f>
        <v>25.52</v>
      </c>
    </row>
    <row r="105" s="1" customFormat="1" ht="17" customHeight="1" spans="1:11">
      <c r="A105" s="26" t="s">
        <v>124</v>
      </c>
      <c r="B105" s="22">
        <v>65.98</v>
      </c>
      <c r="C105" s="22">
        <f>ROUND(B105*99*0.3,2)-ROUND(B105*(4532.57+66)/10927.02,2)</f>
        <v>1931.84</v>
      </c>
      <c r="D105" s="22"/>
      <c r="E105" s="22"/>
      <c r="F105" s="22"/>
      <c r="G105" s="22">
        <v>-5.06</v>
      </c>
      <c r="H105" s="22"/>
      <c r="I105" s="22">
        <f t="shared" si="16"/>
        <v>1926.78</v>
      </c>
      <c r="J105" s="22">
        <v>1734.46</v>
      </c>
      <c r="K105" s="22">
        <f t="shared" si="24"/>
        <v>192.32</v>
      </c>
    </row>
    <row r="106" s="6" customFormat="1" ht="17" customHeight="1" spans="1:13">
      <c r="A106" s="24" t="s">
        <v>125</v>
      </c>
      <c r="B106" s="25">
        <f>SUM(B107:B109)</f>
        <v>130.48</v>
      </c>
      <c r="C106" s="25">
        <f t="shared" ref="C106:K106" si="25">SUM(C107:C109)</f>
        <v>3820.34</v>
      </c>
      <c r="D106" s="25">
        <f t="shared" si="25"/>
        <v>0</v>
      </c>
      <c r="E106" s="25">
        <f t="shared" si="25"/>
        <v>3.3</v>
      </c>
      <c r="F106" s="25">
        <f t="shared" si="25"/>
        <v>4</v>
      </c>
      <c r="G106" s="25">
        <f t="shared" si="25"/>
        <v>-23.44</v>
      </c>
      <c r="H106" s="25">
        <f t="shared" si="25"/>
        <v>0</v>
      </c>
      <c r="I106" s="25">
        <f t="shared" si="25"/>
        <v>3804.2</v>
      </c>
      <c r="J106" s="25">
        <f t="shared" si="25"/>
        <v>3430.01</v>
      </c>
      <c r="K106" s="25">
        <f t="shared" si="25"/>
        <v>374.19</v>
      </c>
      <c r="L106" s="1"/>
      <c r="M106" s="1"/>
    </row>
    <row r="107" s="1" customFormat="1" ht="17" customHeight="1" spans="1:11">
      <c r="A107" s="28" t="s">
        <v>126</v>
      </c>
      <c r="B107" s="27">
        <v>14.18</v>
      </c>
      <c r="C107" s="22">
        <f>ROUND(B107*99*0.3,2)-ROUND(B107*(4532.57+66)/10927.02,2)</f>
        <v>415.18</v>
      </c>
      <c r="D107" s="22"/>
      <c r="E107" s="22">
        <v>3.3</v>
      </c>
      <c r="F107" s="22">
        <v>4</v>
      </c>
      <c r="G107" s="22"/>
      <c r="H107" s="22"/>
      <c r="I107" s="22">
        <f t="shared" ref="I106:I137" si="26">C107+F107+G107+H107+D107+E107</f>
        <v>422.48</v>
      </c>
      <c r="J107" s="22">
        <v>372.76</v>
      </c>
      <c r="K107" s="22">
        <f t="shared" si="24"/>
        <v>49.72</v>
      </c>
    </row>
    <row r="108" s="1" customFormat="1" ht="17" customHeight="1" spans="1:11">
      <c r="A108" s="26" t="s">
        <v>127</v>
      </c>
      <c r="B108" s="22">
        <v>68.07</v>
      </c>
      <c r="C108" s="22">
        <f>ROUND(B108*99*0.3,2)-ROUND(B108*(4532.57+66)/10927.02,2)</f>
        <v>1993.03</v>
      </c>
      <c r="D108" s="22"/>
      <c r="E108" s="22"/>
      <c r="F108" s="22"/>
      <c r="G108" s="22">
        <v>-17.89</v>
      </c>
      <c r="H108" s="22"/>
      <c r="I108" s="22">
        <f t="shared" si="26"/>
        <v>1975.14</v>
      </c>
      <c r="J108" s="22">
        <v>1789.4</v>
      </c>
      <c r="K108" s="22">
        <f t="shared" si="24"/>
        <v>185.74</v>
      </c>
    </row>
    <row r="109" s="1" customFormat="1" ht="17" customHeight="1" spans="1:11">
      <c r="A109" s="26" t="s">
        <v>128</v>
      </c>
      <c r="B109" s="22">
        <v>48.23</v>
      </c>
      <c r="C109" s="22">
        <f>ROUND(B109*99*0.3,2)-ROUND(B109*(4532.57+66)/10927.02,2)</f>
        <v>1412.13</v>
      </c>
      <c r="D109" s="22"/>
      <c r="E109" s="22"/>
      <c r="F109" s="22"/>
      <c r="G109" s="22">
        <v>-5.55</v>
      </c>
      <c r="H109" s="22"/>
      <c r="I109" s="22">
        <f t="shared" si="26"/>
        <v>1406.58</v>
      </c>
      <c r="J109" s="22">
        <v>1267.85</v>
      </c>
      <c r="K109" s="22">
        <f t="shared" si="24"/>
        <v>138.73</v>
      </c>
    </row>
    <row r="110" s="6" customFormat="1" ht="17" customHeight="1" spans="1:13">
      <c r="A110" s="24" t="s">
        <v>129</v>
      </c>
      <c r="B110" s="25">
        <f>SUM(B111:B113)</f>
        <v>174.83</v>
      </c>
      <c r="C110" s="25">
        <f t="shared" ref="C110:K110" si="27">SUM(C111:C113)</f>
        <v>5118.88</v>
      </c>
      <c r="D110" s="25">
        <f t="shared" si="27"/>
        <v>0</v>
      </c>
      <c r="E110" s="25">
        <f t="shared" si="27"/>
        <v>3.3</v>
      </c>
      <c r="F110" s="25">
        <f t="shared" si="27"/>
        <v>4</v>
      </c>
      <c r="G110" s="25">
        <f t="shared" si="27"/>
        <v>-23.96</v>
      </c>
      <c r="H110" s="25">
        <f t="shared" si="27"/>
        <v>0</v>
      </c>
      <c r="I110" s="25">
        <f t="shared" si="27"/>
        <v>5102.22</v>
      </c>
      <c r="J110" s="25">
        <f t="shared" si="27"/>
        <v>4595.86</v>
      </c>
      <c r="K110" s="25">
        <f t="shared" si="27"/>
        <v>506.36</v>
      </c>
      <c r="L110" s="1"/>
      <c r="M110" s="1"/>
    </row>
    <row r="111" s="6" customFormat="1" ht="17" customHeight="1" spans="1:13">
      <c r="A111" s="26" t="s">
        <v>130</v>
      </c>
      <c r="B111" s="27"/>
      <c r="C111" s="22">
        <f>ROUND(B111*99*0.3,2)-ROUND(B111*(4532.57+66)/10927.02,2)</f>
        <v>0</v>
      </c>
      <c r="D111" s="22"/>
      <c r="E111" s="22">
        <v>3.3</v>
      </c>
      <c r="F111" s="22">
        <v>4</v>
      </c>
      <c r="G111" s="22"/>
      <c r="H111" s="22"/>
      <c r="I111" s="22">
        <f t="shared" si="26"/>
        <v>7.3</v>
      </c>
      <c r="J111" s="22"/>
      <c r="K111" s="22">
        <f t="shared" si="24"/>
        <v>7.3</v>
      </c>
      <c r="L111" s="1"/>
      <c r="M111" s="1"/>
    </row>
    <row r="112" s="1" customFormat="1" ht="17" customHeight="1" spans="1:11">
      <c r="A112" s="26" t="s">
        <v>131</v>
      </c>
      <c r="B112" s="22">
        <v>112.97</v>
      </c>
      <c r="C112" s="22">
        <f>ROUND(B112*99*0.3,2)-ROUND(B112*(4532.57+66)/10927.02,2)</f>
        <v>3307.67</v>
      </c>
      <c r="D112" s="22"/>
      <c r="E112" s="22"/>
      <c r="F112" s="22"/>
      <c r="G112" s="22">
        <v>-14.46</v>
      </c>
      <c r="H112" s="22"/>
      <c r="I112" s="22">
        <f t="shared" si="26"/>
        <v>3293.21</v>
      </c>
      <c r="J112" s="22">
        <v>2969.71</v>
      </c>
      <c r="K112" s="22">
        <f t="shared" si="24"/>
        <v>323.5</v>
      </c>
    </row>
    <row r="113" s="1" customFormat="1" ht="17" customHeight="1" spans="1:11">
      <c r="A113" s="26" t="s">
        <v>132</v>
      </c>
      <c r="B113" s="22">
        <v>61.86</v>
      </c>
      <c r="C113" s="22">
        <f>ROUND(B113*99*0.3,2)-ROUND(B113*(4532.57+66)/10927.02,2)</f>
        <v>1811.21</v>
      </c>
      <c r="D113" s="22"/>
      <c r="E113" s="22"/>
      <c r="F113" s="22"/>
      <c r="G113" s="22">
        <v>-9.5</v>
      </c>
      <c r="H113" s="22"/>
      <c r="I113" s="22">
        <f t="shared" si="26"/>
        <v>1801.71</v>
      </c>
      <c r="J113" s="22">
        <v>1626.15</v>
      </c>
      <c r="K113" s="22">
        <f t="shared" si="24"/>
        <v>175.56</v>
      </c>
    </row>
    <row r="114" s="6" customFormat="1" ht="17" customHeight="1" spans="1:13">
      <c r="A114" s="24" t="s">
        <v>133</v>
      </c>
      <c r="B114" s="31">
        <v>1048.53</v>
      </c>
      <c r="C114" s="22">
        <f>ROUND(B114*99*0.3,2)-ROUND(B114*(4532.57+66)/10927.02,2)</f>
        <v>30700.07</v>
      </c>
      <c r="D114" s="22"/>
      <c r="E114" s="31">
        <v>3.3</v>
      </c>
      <c r="F114" s="19">
        <v>9</v>
      </c>
      <c r="G114" s="31">
        <v>-4.64</v>
      </c>
      <c r="H114" s="31"/>
      <c r="I114" s="19">
        <f t="shared" si="26"/>
        <v>30707.73</v>
      </c>
      <c r="J114" s="31">
        <v>27563.37</v>
      </c>
      <c r="K114" s="19">
        <f t="shared" si="24"/>
        <v>3144.36</v>
      </c>
      <c r="L114" s="1"/>
      <c r="M114" s="1"/>
    </row>
    <row r="115" s="6" customFormat="1" ht="17" customHeight="1" spans="1:13">
      <c r="A115" s="24" t="s">
        <v>134</v>
      </c>
      <c r="B115" s="31">
        <v>445.82</v>
      </c>
      <c r="C115" s="22">
        <f>ROUND(B115*99*0.3,2)-ROUND(B115*(4532.57+66)/10927.02,2)</f>
        <v>13053.23</v>
      </c>
      <c r="D115" s="22"/>
      <c r="E115" s="31">
        <v>3.3</v>
      </c>
      <c r="F115" s="19">
        <v>4</v>
      </c>
      <c r="G115" s="31">
        <v>6.85</v>
      </c>
      <c r="H115" s="31"/>
      <c r="I115" s="19">
        <f t="shared" si="26"/>
        <v>13067.38</v>
      </c>
      <c r="J115" s="31">
        <v>11719.55</v>
      </c>
      <c r="K115" s="19">
        <f t="shared" si="24"/>
        <v>1347.83</v>
      </c>
      <c r="L115" s="1"/>
      <c r="M115" s="1"/>
    </row>
    <row r="116" s="6" customFormat="1" ht="17" customHeight="1" spans="1:13">
      <c r="A116" s="24" t="s">
        <v>135</v>
      </c>
      <c r="B116" s="25">
        <f>SUM(B117:B119)</f>
        <v>175.87</v>
      </c>
      <c r="C116" s="25">
        <f t="shared" ref="C116:K116" si="28">SUM(C117:C119)</f>
        <v>5149.33</v>
      </c>
      <c r="D116" s="25">
        <f t="shared" si="28"/>
        <v>0</v>
      </c>
      <c r="E116" s="25">
        <f t="shared" si="28"/>
        <v>3.3</v>
      </c>
      <c r="F116" s="25">
        <f t="shared" si="28"/>
        <v>2</v>
      </c>
      <c r="G116" s="25">
        <f t="shared" si="28"/>
        <v>-30</v>
      </c>
      <c r="H116" s="25">
        <f t="shared" si="28"/>
        <v>0</v>
      </c>
      <c r="I116" s="25">
        <f t="shared" si="28"/>
        <v>5124.63</v>
      </c>
      <c r="J116" s="25">
        <f t="shared" si="28"/>
        <v>4623.21</v>
      </c>
      <c r="K116" s="25">
        <f t="shared" si="28"/>
        <v>501.42</v>
      </c>
      <c r="L116" s="1"/>
      <c r="M116" s="1"/>
    </row>
    <row r="117" s="6" customFormat="1" ht="17" customHeight="1" spans="1:13">
      <c r="A117" s="26" t="s">
        <v>136</v>
      </c>
      <c r="B117" s="27"/>
      <c r="C117" s="22">
        <f>ROUND(B117*99*0.3,2)-ROUND(B117*(4532.57+66)/10927.02,2)</f>
        <v>0</v>
      </c>
      <c r="D117" s="22"/>
      <c r="E117" s="22">
        <v>3.3</v>
      </c>
      <c r="F117" s="22">
        <v>2</v>
      </c>
      <c r="G117" s="22"/>
      <c r="H117" s="22"/>
      <c r="I117" s="22">
        <f t="shared" si="26"/>
        <v>5.3</v>
      </c>
      <c r="J117" s="22"/>
      <c r="K117" s="22">
        <f t="shared" si="24"/>
        <v>5.3</v>
      </c>
      <c r="L117" s="1"/>
      <c r="M117" s="1"/>
    </row>
    <row r="118" s="1" customFormat="1" ht="17" customHeight="1" spans="1:11">
      <c r="A118" s="26" t="s">
        <v>137</v>
      </c>
      <c r="B118" s="22">
        <v>57.84</v>
      </c>
      <c r="C118" s="22">
        <f>ROUND(B118*99*0.3,2)-ROUND(B118*(4532.57+66)/10927.02,2)</f>
        <v>1693.51</v>
      </c>
      <c r="D118" s="22"/>
      <c r="E118" s="22"/>
      <c r="F118" s="22"/>
      <c r="G118" s="22">
        <v>-11.11</v>
      </c>
      <c r="H118" s="22"/>
      <c r="I118" s="22">
        <f t="shared" si="26"/>
        <v>1682.4</v>
      </c>
      <c r="J118" s="22">
        <v>1520.48</v>
      </c>
      <c r="K118" s="22">
        <f t="shared" si="24"/>
        <v>161.92</v>
      </c>
    </row>
    <row r="119" s="1" customFormat="1" ht="17" customHeight="1" spans="1:11">
      <c r="A119" s="26" t="s">
        <v>138</v>
      </c>
      <c r="B119" s="22">
        <v>118.03</v>
      </c>
      <c r="C119" s="22">
        <f>ROUND(B119*99*0.3,2)-ROUND(B119*(4532.57+66)/10927.02,2)</f>
        <v>3455.82</v>
      </c>
      <c r="D119" s="22"/>
      <c r="E119" s="22"/>
      <c r="F119" s="22"/>
      <c r="G119" s="22">
        <v>-18.89</v>
      </c>
      <c r="H119" s="22"/>
      <c r="I119" s="22">
        <f t="shared" si="26"/>
        <v>3436.93</v>
      </c>
      <c r="J119" s="22">
        <v>3102.73</v>
      </c>
      <c r="K119" s="22">
        <f t="shared" si="24"/>
        <v>334.2</v>
      </c>
    </row>
    <row r="120" s="6" customFormat="1" ht="17" customHeight="1" spans="1:13">
      <c r="A120" s="24" t="s">
        <v>139</v>
      </c>
      <c r="B120" s="25">
        <f>SUM(B121:B123)</f>
        <v>188.46</v>
      </c>
      <c r="C120" s="25">
        <f t="shared" ref="C120:K120" si="29">SUM(C121:C123)</f>
        <v>5517.96</v>
      </c>
      <c r="D120" s="25">
        <f t="shared" si="29"/>
        <v>0</v>
      </c>
      <c r="E120" s="25">
        <f t="shared" si="29"/>
        <v>3.3</v>
      </c>
      <c r="F120" s="25">
        <f t="shared" si="29"/>
        <v>2</v>
      </c>
      <c r="G120" s="25">
        <f t="shared" si="29"/>
        <v>-41.06</v>
      </c>
      <c r="H120" s="25">
        <f t="shared" si="29"/>
        <v>0</v>
      </c>
      <c r="I120" s="25">
        <f t="shared" si="29"/>
        <v>5482.2</v>
      </c>
      <c r="J120" s="25">
        <f t="shared" si="29"/>
        <v>4954.17</v>
      </c>
      <c r="K120" s="25">
        <f t="shared" si="29"/>
        <v>528.03</v>
      </c>
      <c r="L120" s="1"/>
      <c r="M120" s="1"/>
    </row>
    <row r="121" s="6" customFormat="1" ht="17" customHeight="1" spans="1:13">
      <c r="A121" s="26" t="s">
        <v>140</v>
      </c>
      <c r="B121" s="27"/>
      <c r="C121" s="22">
        <f>ROUND(B121*99*0.3,2)-ROUND(B121*(4532.57+66)/10927.02,2)</f>
        <v>0</v>
      </c>
      <c r="D121" s="22"/>
      <c r="E121" s="22">
        <v>3.3</v>
      </c>
      <c r="F121" s="22">
        <v>2</v>
      </c>
      <c r="G121" s="22"/>
      <c r="H121" s="22"/>
      <c r="I121" s="22">
        <f t="shared" si="26"/>
        <v>5.3</v>
      </c>
      <c r="J121" s="22"/>
      <c r="K121" s="22">
        <f t="shared" si="24"/>
        <v>5.3</v>
      </c>
      <c r="L121" s="1"/>
      <c r="M121" s="1"/>
    </row>
    <row r="122" s="1" customFormat="1" ht="17" customHeight="1" spans="1:11">
      <c r="A122" s="26" t="s">
        <v>141</v>
      </c>
      <c r="B122" s="22">
        <v>94.48</v>
      </c>
      <c r="C122" s="22">
        <f>ROUND(B122*99*0.3,2)-ROUND(B122*(4532.57+66)/10927.02,2)</f>
        <v>2766.3</v>
      </c>
      <c r="D122" s="22"/>
      <c r="E122" s="22"/>
      <c r="F122" s="22"/>
      <c r="G122" s="22">
        <v>-24.21</v>
      </c>
      <c r="H122" s="22">
        <v>-10</v>
      </c>
      <c r="I122" s="22">
        <f t="shared" si="26"/>
        <v>2732.09</v>
      </c>
      <c r="J122" s="22">
        <v>2483.66</v>
      </c>
      <c r="K122" s="22">
        <f t="shared" si="24"/>
        <v>248.43</v>
      </c>
    </row>
    <row r="123" s="1" customFormat="1" ht="17" customHeight="1" spans="1:11">
      <c r="A123" s="26" t="s">
        <v>142</v>
      </c>
      <c r="B123" s="22">
        <v>93.98</v>
      </c>
      <c r="C123" s="22">
        <f>ROUND(B123*99*0.3,2)-ROUND(B123*(4532.57+66)/10927.02,2)</f>
        <v>2751.66</v>
      </c>
      <c r="D123" s="22"/>
      <c r="E123" s="22"/>
      <c r="F123" s="22"/>
      <c r="G123" s="22">
        <v>-16.85</v>
      </c>
      <c r="H123" s="22">
        <v>10</v>
      </c>
      <c r="I123" s="22">
        <f t="shared" si="26"/>
        <v>2744.81</v>
      </c>
      <c r="J123" s="22">
        <v>2470.51</v>
      </c>
      <c r="K123" s="22">
        <f t="shared" si="24"/>
        <v>274.3</v>
      </c>
    </row>
    <row r="124" s="6" customFormat="1" ht="17" customHeight="1" spans="1:13">
      <c r="A124" s="24" t="s">
        <v>143</v>
      </c>
      <c r="B124" s="25">
        <f>SUM(B125:B127)</f>
        <v>65.09</v>
      </c>
      <c r="C124" s="25">
        <f t="shared" ref="C124:K124" si="30">SUM(C125:C127)</f>
        <v>1905.78</v>
      </c>
      <c r="D124" s="25">
        <f t="shared" si="30"/>
        <v>0</v>
      </c>
      <c r="E124" s="25">
        <f t="shared" si="30"/>
        <v>3.3</v>
      </c>
      <c r="F124" s="25">
        <f t="shared" si="30"/>
        <v>4</v>
      </c>
      <c r="G124" s="25">
        <f t="shared" si="30"/>
        <v>0.0899999999999999</v>
      </c>
      <c r="H124" s="25">
        <f t="shared" si="30"/>
        <v>134.42</v>
      </c>
      <c r="I124" s="25">
        <f t="shared" si="30"/>
        <v>2047.59</v>
      </c>
      <c r="J124" s="25">
        <f t="shared" si="30"/>
        <v>1711.06</v>
      </c>
      <c r="K124" s="25">
        <f t="shared" si="30"/>
        <v>336.53</v>
      </c>
      <c r="L124" s="1"/>
      <c r="M124" s="1"/>
    </row>
    <row r="125" s="6" customFormat="1" ht="17" customHeight="1" spans="1:13">
      <c r="A125" s="26" t="s">
        <v>144</v>
      </c>
      <c r="B125" s="27"/>
      <c r="C125" s="22">
        <f>ROUND(B125*99*0.3,2)-ROUND(B125*(4532.57+66)/10927.02,2)</f>
        <v>0</v>
      </c>
      <c r="D125" s="22"/>
      <c r="E125" s="22">
        <v>3.3</v>
      </c>
      <c r="F125" s="22">
        <v>4</v>
      </c>
      <c r="G125" s="22"/>
      <c r="H125" s="22">
        <v>205.6</v>
      </c>
      <c r="I125" s="22">
        <f t="shared" si="26"/>
        <v>212.9</v>
      </c>
      <c r="J125" s="22"/>
      <c r="K125" s="22">
        <f t="shared" si="24"/>
        <v>212.9</v>
      </c>
      <c r="L125" s="1"/>
      <c r="M125" s="1"/>
    </row>
    <row r="126" s="1" customFormat="1" ht="17" customHeight="1" spans="1:11">
      <c r="A126" s="26" t="s">
        <v>145</v>
      </c>
      <c r="B126" s="22">
        <v>41.32</v>
      </c>
      <c r="C126" s="22">
        <f>ROUND(B126*99*0.3,2)-ROUND(B126*(4532.57+66)/10927.02,2)</f>
        <v>1209.81</v>
      </c>
      <c r="D126" s="22"/>
      <c r="E126" s="22"/>
      <c r="F126" s="22"/>
      <c r="G126" s="22">
        <v>-3.43</v>
      </c>
      <c r="H126" s="22">
        <v>-50.79</v>
      </c>
      <c r="I126" s="22">
        <f t="shared" si="26"/>
        <v>1155.59</v>
      </c>
      <c r="J126" s="22">
        <v>1086.2</v>
      </c>
      <c r="K126" s="22">
        <f t="shared" si="24"/>
        <v>69.3899999999999</v>
      </c>
    </row>
    <row r="127" s="1" customFormat="1" ht="17" customHeight="1" spans="1:11">
      <c r="A127" s="26" t="s">
        <v>146</v>
      </c>
      <c r="B127" s="22">
        <v>23.77</v>
      </c>
      <c r="C127" s="22">
        <f>ROUND(B127*99*0.3,2)-ROUND(B127*(4532.57+66)/10927.02,2)</f>
        <v>695.97</v>
      </c>
      <c r="D127" s="22"/>
      <c r="E127" s="22"/>
      <c r="F127" s="22"/>
      <c r="G127" s="22">
        <v>3.52</v>
      </c>
      <c r="H127" s="22">
        <v>-20.39</v>
      </c>
      <c r="I127" s="22">
        <f t="shared" si="26"/>
        <v>679.1</v>
      </c>
      <c r="J127" s="22">
        <v>624.86</v>
      </c>
      <c r="K127" s="22">
        <f t="shared" si="24"/>
        <v>54.24</v>
      </c>
    </row>
    <row r="128" s="6" customFormat="1" ht="17" customHeight="1" spans="1:13">
      <c r="A128" s="32" t="s">
        <v>147</v>
      </c>
      <c r="B128" s="25">
        <v>4.61</v>
      </c>
      <c r="C128" s="19">
        <f>ROUND(B128*99*0.3,2)-ROUND(B128*(4532.57+66)/10927.02,2)</f>
        <v>134.98</v>
      </c>
      <c r="D128" s="19"/>
      <c r="E128" s="25"/>
      <c r="F128" s="25"/>
      <c r="G128" s="25"/>
      <c r="H128" s="25"/>
      <c r="I128" s="19">
        <f t="shared" si="26"/>
        <v>134.98</v>
      </c>
      <c r="J128" s="25">
        <v>121.19</v>
      </c>
      <c r="K128" s="22">
        <f t="shared" si="24"/>
        <v>13.79</v>
      </c>
      <c r="L128" s="1"/>
      <c r="M128" s="1"/>
    </row>
    <row r="129" s="6" customFormat="1" ht="17" customHeight="1" spans="1:13">
      <c r="A129" s="33" t="s">
        <v>148</v>
      </c>
      <c r="B129" s="25">
        <f>SUM(B130:B186)</f>
        <v>3532.06</v>
      </c>
      <c r="C129" s="25">
        <f t="shared" ref="C129:K129" si="31">SUM(C130:C186)</f>
        <v>103415.74</v>
      </c>
      <c r="D129" s="25">
        <f t="shared" si="31"/>
        <v>0</v>
      </c>
      <c r="E129" s="25">
        <f t="shared" si="31"/>
        <v>0</v>
      </c>
      <c r="F129" s="25">
        <f t="shared" si="31"/>
        <v>5</v>
      </c>
      <c r="G129" s="25">
        <f t="shared" si="31"/>
        <v>-10.4299999999999</v>
      </c>
      <c r="H129" s="25">
        <f t="shared" si="31"/>
        <v>-576.67</v>
      </c>
      <c r="I129" s="25">
        <f t="shared" si="31"/>
        <v>102833.64</v>
      </c>
      <c r="J129" s="25">
        <f t="shared" si="31"/>
        <v>92849.46</v>
      </c>
      <c r="K129" s="25">
        <f t="shared" si="31"/>
        <v>9984.18</v>
      </c>
      <c r="L129" s="1"/>
      <c r="M129" s="1"/>
    </row>
    <row r="130" s="1" customFormat="1" ht="17" customHeight="1" spans="1:11">
      <c r="A130" s="26" t="s">
        <v>149</v>
      </c>
      <c r="B130" s="22">
        <v>19.81</v>
      </c>
      <c r="C130" s="22">
        <f>ROUND(B130*99*0.3,2)-ROUND(B130*(4532.57+66)/10927.02,2)</f>
        <v>580.02</v>
      </c>
      <c r="D130" s="22"/>
      <c r="E130" s="22"/>
      <c r="F130" s="22">
        <v>5</v>
      </c>
      <c r="G130" s="22">
        <v>5.47</v>
      </c>
      <c r="H130" s="22">
        <v>6.92</v>
      </c>
      <c r="I130" s="22">
        <f t="shared" si="26"/>
        <v>597.41</v>
      </c>
      <c r="J130" s="22">
        <v>520.76</v>
      </c>
      <c r="K130" s="22">
        <f t="shared" si="24"/>
        <v>76.65</v>
      </c>
    </row>
    <row r="131" s="1" customFormat="1" ht="17" customHeight="1" spans="1:11">
      <c r="A131" s="34" t="s">
        <v>150</v>
      </c>
      <c r="B131" s="22">
        <v>18.58</v>
      </c>
      <c r="C131" s="22">
        <f t="shared" ref="C131:C162" si="32">ROUND(B131*99*0.3,2)-ROUND(B131*(4532.57+66)/10927.02,2)</f>
        <v>544.01</v>
      </c>
      <c r="D131" s="22"/>
      <c r="E131" s="22"/>
      <c r="F131" s="22"/>
      <c r="G131" s="22">
        <v>3.82</v>
      </c>
      <c r="H131" s="22"/>
      <c r="I131" s="22">
        <f t="shared" si="26"/>
        <v>547.83</v>
      </c>
      <c r="J131" s="22">
        <v>488.42</v>
      </c>
      <c r="K131" s="22">
        <f t="shared" si="24"/>
        <v>59.41</v>
      </c>
    </row>
    <row r="132" s="1" customFormat="1" ht="17" customHeight="1" spans="1:11">
      <c r="A132" s="34" t="s">
        <v>151</v>
      </c>
      <c r="B132" s="22">
        <v>32.24</v>
      </c>
      <c r="C132" s="22">
        <f t="shared" si="32"/>
        <v>943.96</v>
      </c>
      <c r="D132" s="22"/>
      <c r="E132" s="22"/>
      <c r="F132" s="22"/>
      <c r="G132" s="22">
        <v>8.08</v>
      </c>
      <c r="H132" s="22">
        <v>4.31</v>
      </c>
      <c r="I132" s="22">
        <f t="shared" si="26"/>
        <v>956.35</v>
      </c>
      <c r="J132" s="22">
        <v>847.51</v>
      </c>
      <c r="K132" s="22">
        <f t="shared" si="24"/>
        <v>108.84</v>
      </c>
    </row>
    <row r="133" s="1" customFormat="1" ht="17" customHeight="1" spans="1:11">
      <c r="A133" s="34" t="s">
        <v>152</v>
      </c>
      <c r="B133" s="22">
        <v>18.9</v>
      </c>
      <c r="C133" s="22">
        <f t="shared" si="32"/>
        <v>553.38</v>
      </c>
      <c r="D133" s="22"/>
      <c r="E133" s="22"/>
      <c r="F133" s="22"/>
      <c r="G133" s="22">
        <v>2.55</v>
      </c>
      <c r="H133" s="22">
        <v>-2.72</v>
      </c>
      <c r="I133" s="22">
        <f t="shared" si="26"/>
        <v>553.21</v>
      </c>
      <c r="J133" s="22">
        <v>496.84</v>
      </c>
      <c r="K133" s="22">
        <f t="shared" si="24"/>
        <v>56.3699999999999</v>
      </c>
    </row>
    <row r="134" s="1" customFormat="1" ht="17" customHeight="1" spans="1:11">
      <c r="A134" s="26" t="s">
        <v>153</v>
      </c>
      <c r="B134" s="22">
        <v>19.51</v>
      </c>
      <c r="C134" s="22">
        <f t="shared" si="32"/>
        <v>571.24</v>
      </c>
      <c r="D134" s="22"/>
      <c r="E134" s="22"/>
      <c r="F134" s="22"/>
      <c r="G134" s="22">
        <v>2.14</v>
      </c>
      <c r="H134" s="22">
        <v>-3.71</v>
      </c>
      <c r="I134" s="22">
        <f t="shared" si="26"/>
        <v>569.67</v>
      </c>
      <c r="J134" s="22">
        <v>512.87</v>
      </c>
      <c r="K134" s="22">
        <f t="shared" si="24"/>
        <v>56.8</v>
      </c>
    </row>
    <row r="135" s="1" customFormat="1" ht="17" customHeight="1" spans="1:11">
      <c r="A135" s="26" t="s">
        <v>154</v>
      </c>
      <c r="B135" s="22">
        <v>37.94</v>
      </c>
      <c r="C135" s="22">
        <f t="shared" si="32"/>
        <v>1110.85</v>
      </c>
      <c r="D135" s="22"/>
      <c r="E135" s="22"/>
      <c r="F135" s="22"/>
      <c r="G135" s="22">
        <v>6.1</v>
      </c>
      <c r="H135" s="22"/>
      <c r="I135" s="22">
        <f t="shared" si="26"/>
        <v>1116.95</v>
      </c>
      <c r="J135" s="22">
        <v>997.35</v>
      </c>
      <c r="K135" s="22">
        <f t="shared" si="24"/>
        <v>119.6</v>
      </c>
    </row>
    <row r="136" s="1" customFormat="1" ht="17" customHeight="1" spans="1:11">
      <c r="A136" s="34" t="s">
        <v>155</v>
      </c>
      <c r="B136" s="22">
        <v>35.18</v>
      </c>
      <c r="C136" s="22">
        <f t="shared" si="32"/>
        <v>1030.04</v>
      </c>
      <c r="D136" s="22"/>
      <c r="E136" s="22"/>
      <c r="F136" s="22"/>
      <c r="G136" s="22">
        <v>7.01</v>
      </c>
      <c r="H136" s="22"/>
      <c r="I136" s="22">
        <f t="shared" si="26"/>
        <v>1037.05</v>
      </c>
      <c r="J136" s="22">
        <v>924.8</v>
      </c>
      <c r="K136" s="22">
        <f t="shared" ref="K136:K167" si="33">I136-J136</f>
        <v>112.25</v>
      </c>
    </row>
    <row r="137" s="1" customFormat="1" ht="17" customHeight="1" spans="1:11">
      <c r="A137" s="34" t="s">
        <v>156</v>
      </c>
      <c r="B137" s="22">
        <v>6.37</v>
      </c>
      <c r="C137" s="22">
        <f t="shared" si="32"/>
        <v>186.51</v>
      </c>
      <c r="D137" s="22"/>
      <c r="E137" s="22"/>
      <c r="F137" s="22"/>
      <c r="G137" s="22">
        <v>0.78</v>
      </c>
      <c r="H137" s="22"/>
      <c r="I137" s="22">
        <f t="shared" si="26"/>
        <v>187.29</v>
      </c>
      <c r="J137" s="22">
        <v>167.45</v>
      </c>
      <c r="K137" s="22">
        <f t="shared" si="33"/>
        <v>19.84</v>
      </c>
    </row>
    <row r="138" s="1" customFormat="1" ht="17" customHeight="1" spans="1:11">
      <c r="A138" s="26" t="s">
        <v>157</v>
      </c>
      <c r="B138" s="22">
        <v>89.37</v>
      </c>
      <c r="C138" s="22">
        <f t="shared" si="32"/>
        <v>2616.68</v>
      </c>
      <c r="D138" s="22"/>
      <c r="E138" s="22"/>
      <c r="F138" s="22"/>
      <c r="G138" s="22">
        <v>-0.539999999999999</v>
      </c>
      <c r="H138" s="22">
        <v>-90.09</v>
      </c>
      <c r="I138" s="22">
        <f t="shared" ref="I138:I169" si="34">C138+F138+G138+H138+D138+E138</f>
        <v>2526.05</v>
      </c>
      <c r="J138" s="22">
        <v>2349.33</v>
      </c>
      <c r="K138" s="22">
        <f t="shared" si="33"/>
        <v>176.72</v>
      </c>
    </row>
    <row r="139" s="1" customFormat="1" ht="17" customHeight="1" spans="1:11">
      <c r="A139" s="26" t="s">
        <v>158</v>
      </c>
      <c r="B139" s="22">
        <v>74.3</v>
      </c>
      <c r="C139" s="22">
        <f t="shared" si="32"/>
        <v>2175.44</v>
      </c>
      <c r="D139" s="22"/>
      <c r="E139" s="22"/>
      <c r="F139" s="22"/>
      <c r="G139" s="22">
        <v>-0.919999999999998</v>
      </c>
      <c r="H139" s="22">
        <v>-49.37</v>
      </c>
      <c r="I139" s="22">
        <f t="shared" si="34"/>
        <v>2125.15</v>
      </c>
      <c r="J139" s="22">
        <v>1953.17</v>
      </c>
      <c r="K139" s="22">
        <f t="shared" si="33"/>
        <v>171.98</v>
      </c>
    </row>
    <row r="140" s="1" customFormat="1" ht="17" customHeight="1" spans="1:11">
      <c r="A140" s="26" t="s">
        <v>159</v>
      </c>
      <c r="B140" s="22">
        <v>54.28</v>
      </c>
      <c r="C140" s="22">
        <f t="shared" si="32"/>
        <v>1589.28</v>
      </c>
      <c r="D140" s="22"/>
      <c r="E140" s="22"/>
      <c r="F140" s="22"/>
      <c r="G140" s="22">
        <v>14.3</v>
      </c>
      <c r="H140" s="22">
        <v>-21.08</v>
      </c>
      <c r="I140" s="22">
        <f t="shared" si="34"/>
        <v>1582.5</v>
      </c>
      <c r="J140" s="22">
        <v>1426.89</v>
      </c>
      <c r="K140" s="22">
        <f t="shared" si="33"/>
        <v>155.61</v>
      </c>
    </row>
    <row r="141" s="1" customFormat="1" ht="17" customHeight="1" spans="1:11">
      <c r="A141" s="26" t="s">
        <v>160</v>
      </c>
      <c r="B141" s="22">
        <v>48.16</v>
      </c>
      <c r="C141" s="22">
        <f t="shared" si="32"/>
        <v>1410.08</v>
      </c>
      <c r="D141" s="22"/>
      <c r="E141" s="22"/>
      <c r="F141" s="22"/>
      <c r="G141" s="22">
        <v>3.73</v>
      </c>
      <c r="H141" s="22">
        <v>-15.86</v>
      </c>
      <c r="I141" s="22">
        <f t="shared" si="34"/>
        <v>1397.95</v>
      </c>
      <c r="J141" s="22">
        <v>1266.01</v>
      </c>
      <c r="K141" s="22">
        <f t="shared" si="33"/>
        <v>131.94</v>
      </c>
    </row>
    <row r="142" s="1" customFormat="1" ht="17" customHeight="1" spans="1:11">
      <c r="A142" s="26" t="s">
        <v>161</v>
      </c>
      <c r="B142" s="22">
        <v>83.17</v>
      </c>
      <c r="C142" s="22">
        <f t="shared" si="32"/>
        <v>2435.15</v>
      </c>
      <c r="D142" s="22"/>
      <c r="E142" s="22"/>
      <c r="F142" s="22"/>
      <c r="G142" s="22">
        <v>26.72</v>
      </c>
      <c r="H142" s="22"/>
      <c r="I142" s="22">
        <f t="shared" si="34"/>
        <v>2461.87</v>
      </c>
      <c r="J142" s="22">
        <v>2186.34</v>
      </c>
      <c r="K142" s="22">
        <f t="shared" si="33"/>
        <v>275.53</v>
      </c>
    </row>
    <row r="143" s="1" customFormat="1" ht="17" customHeight="1" spans="1:11">
      <c r="A143" s="34" t="s">
        <v>162</v>
      </c>
      <c r="B143" s="22">
        <v>64.16</v>
      </c>
      <c r="C143" s="22">
        <f t="shared" si="32"/>
        <v>1878.55</v>
      </c>
      <c r="D143" s="22"/>
      <c r="E143" s="22"/>
      <c r="F143" s="22"/>
      <c r="G143" s="22">
        <v>20.2</v>
      </c>
      <c r="H143" s="22"/>
      <c r="I143" s="22">
        <f t="shared" si="34"/>
        <v>1898.75</v>
      </c>
      <c r="J143" s="22">
        <v>1686.61</v>
      </c>
      <c r="K143" s="22">
        <f t="shared" si="33"/>
        <v>212.14</v>
      </c>
    </row>
    <row r="144" s="1" customFormat="1" ht="17" customHeight="1" spans="1:11">
      <c r="A144" s="35" t="s">
        <v>163</v>
      </c>
      <c r="B144" s="22">
        <v>137.19</v>
      </c>
      <c r="C144" s="22">
        <f t="shared" si="32"/>
        <v>4016.8</v>
      </c>
      <c r="D144" s="22"/>
      <c r="E144" s="22"/>
      <c r="F144" s="22"/>
      <c r="G144" s="22">
        <v>41.42</v>
      </c>
      <c r="H144" s="22"/>
      <c r="I144" s="22">
        <f t="shared" si="34"/>
        <v>4058.22</v>
      </c>
      <c r="J144" s="22">
        <v>3606.4</v>
      </c>
      <c r="K144" s="22">
        <f t="shared" si="33"/>
        <v>451.82</v>
      </c>
    </row>
    <row r="145" s="1" customFormat="1" ht="17" customHeight="1" spans="1:11">
      <c r="A145" s="34" t="s">
        <v>164</v>
      </c>
      <c r="B145" s="22">
        <v>132.59</v>
      </c>
      <c r="C145" s="22">
        <f t="shared" si="32"/>
        <v>3882.12</v>
      </c>
      <c r="D145" s="22"/>
      <c r="E145" s="22"/>
      <c r="F145" s="22"/>
      <c r="G145" s="22">
        <v>-12.72</v>
      </c>
      <c r="H145" s="22"/>
      <c r="I145" s="22">
        <f t="shared" si="34"/>
        <v>3869.4</v>
      </c>
      <c r="J145" s="22">
        <v>3485.48</v>
      </c>
      <c r="K145" s="22">
        <f t="shared" si="33"/>
        <v>383.92</v>
      </c>
    </row>
    <row r="146" s="1" customFormat="1" ht="17" customHeight="1" spans="1:11">
      <c r="A146" s="26" t="s">
        <v>165</v>
      </c>
      <c r="B146" s="22">
        <v>91.68</v>
      </c>
      <c r="C146" s="22">
        <f t="shared" si="32"/>
        <v>2684.32</v>
      </c>
      <c r="D146" s="22"/>
      <c r="E146" s="22"/>
      <c r="F146" s="22"/>
      <c r="G146" s="22">
        <v>4.15</v>
      </c>
      <c r="H146" s="22"/>
      <c r="I146" s="22">
        <f t="shared" si="34"/>
        <v>2688.47</v>
      </c>
      <c r="J146" s="22">
        <v>2410.05</v>
      </c>
      <c r="K146" s="22">
        <f t="shared" si="33"/>
        <v>278.42</v>
      </c>
    </row>
    <row r="147" s="1" customFormat="1" ht="17" customHeight="1" spans="1:11">
      <c r="A147" s="26" t="s">
        <v>166</v>
      </c>
      <c r="B147" s="22">
        <v>103.33</v>
      </c>
      <c r="C147" s="22">
        <f t="shared" si="32"/>
        <v>3025.41</v>
      </c>
      <c r="D147" s="22"/>
      <c r="E147" s="22"/>
      <c r="F147" s="22"/>
      <c r="G147" s="22">
        <v>-5.27</v>
      </c>
      <c r="H147" s="22"/>
      <c r="I147" s="22">
        <f t="shared" si="34"/>
        <v>3020.14</v>
      </c>
      <c r="J147" s="22">
        <v>2716.3</v>
      </c>
      <c r="K147" s="22">
        <f t="shared" si="33"/>
        <v>303.84</v>
      </c>
    </row>
    <row r="148" s="1" customFormat="1" ht="17" customHeight="1" spans="1:11">
      <c r="A148" s="34" t="s">
        <v>167</v>
      </c>
      <c r="B148" s="22">
        <v>132.9</v>
      </c>
      <c r="C148" s="22">
        <f t="shared" si="32"/>
        <v>3891.2</v>
      </c>
      <c r="D148" s="22"/>
      <c r="E148" s="22"/>
      <c r="F148" s="22"/>
      <c r="G148" s="22">
        <v>-4.22</v>
      </c>
      <c r="H148" s="22"/>
      <c r="I148" s="22">
        <f t="shared" si="34"/>
        <v>3886.98</v>
      </c>
      <c r="J148" s="22">
        <v>3493.63</v>
      </c>
      <c r="K148" s="22">
        <f t="shared" si="33"/>
        <v>393.35</v>
      </c>
    </row>
    <row r="149" s="1" customFormat="1" ht="17" customHeight="1" spans="1:11">
      <c r="A149" s="34" t="s">
        <v>168</v>
      </c>
      <c r="B149" s="22">
        <v>131.06</v>
      </c>
      <c r="C149" s="22">
        <f t="shared" si="32"/>
        <v>3837.32</v>
      </c>
      <c r="D149" s="22"/>
      <c r="E149" s="22"/>
      <c r="F149" s="22"/>
      <c r="G149" s="22">
        <v>-31.91</v>
      </c>
      <c r="H149" s="22"/>
      <c r="I149" s="22">
        <f t="shared" si="34"/>
        <v>3805.41</v>
      </c>
      <c r="J149" s="22">
        <v>3445.26</v>
      </c>
      <c r="K149" s="22">
        <f t="shared" si="33"/>
        <v>360.15</v>
      </c>
    </row>
    <row r="150" s="1" customFormat="1" ht="17" customHeight="1" spans="1:11">
      <c r="A150" s="34" t="s">
        <v>169</v>
      </c>
      <c r="B150" s="22">
        <v>39.6</v>
      </c>
      <c r="C150" s="22">
        <f t="shared" si="32"/>
        <v>1159.45</v>
      </c>
      <c r="D150" s="22"/>
      <c r="E150" s="22"/>
      <c r="F150" s="22"/>
      <c r="G150" s="22">
        <v>12.21</v>
      </c>
      <c r="H150" s="22">
        <v>58.28</v>
      </c>
      <c r="I150" s="22">
        <f t="shared" si="34"/>
        <v>1229.94</v>
      </c>
      <c r="J150" s="22">
        <v>1040.99</v>
      </c>
      <c r="K150" s="22">
        <f t="shared" si="33"/>
        <v>188.95</v>
      </c>
    </row>
    <row r="151" s="1" customFormat="1" ht="17" customHeight="1" spans="1:11">
      <c r="A151" s="34" t="s">
        <v>170</v>
      </c>
      <c r="B151" s="22">
        <v>79.75</v>
      </c>
      <c r="C151" s="22">
        <f t="shared" si="32"/>
        <v>2335.02</v>
      </c>
      <c r="D151" s="22"/>
      <c r="E151" s="22"/>
      <c r="F151" s="22"/>
      <c r="G151" s="22">
        <v>19.48</v>
      </c>
      <c r="H151" s="22"/>
      <c r="I151" s="22">
        <f t="shared" si="34"/>
        <v>2354.5</v>
      </c>
      <c r="J151" s="22">
        <v>2096.44</v>
      </c>
      <c r="K151" s="22">
        <f t="shared" si="33"/>
        <v>258.06</v>
      </c>
    </row>
    <row r="152" s="1" customFormat="1" ht="17" customHeight="1" spans="1:11">
      <c r="A152" s="34" t="s">
        <v>171</v>
      </c>
      <c r="B152" s="22">
        <v>38.06</v>
      </c>
      <c r="C152" s="22">
        <f t="shared" si="32"/>
        <v>1114.36</v>
      </c>
      <c r="D152" s="22"/>
      <c r="E152" s="22"/>
      <c r="F152" s="22"/>
      <c r="G152" s="22">
        <v>8.32</v>
      </c>
      <c r="H152" s="22"/>
      <c r="I152" s="22">
        <f t="shared" si="34"/>
        <v>1122.68</v>
      </c>
      <c r="J152" s="22">
        <v>1000.51</v>
      </c>
      <c r="K152" s="22">
        <f t="shared" si="33"/>
        <v>122.17</v>
      </c>
    </row>
    <row r="153" s="1" customFormat="1" ht="17" customHeight="1" spans="1:11">
      <c r="A153" s="34" t="s">
        <v>172</v>
      </c>
      <c r="B153" s="22">
        <v>33.82</v>
      </c>
      <c r="C153" s="22">
        <f t="shared" si="32"/>
        <v>990.22</v>
      </c>
      <c r="D153" s="22"/>
      <c r="E153" s="22"/>
      <c r="F153" s="22"/>
      <c r="G153" s="22">
        <v>6.3</v>
      </c>
      <c r="H153" s="22"/>
      <c r="I153" s="22">
        <f t="shared" si="34"/>
        <v>996.52</v>
      </c>
      <c r="J153" s="22">
        <v>889.05</v>
      </c>
      <c r="K153" s="22">
        <f t="shared" si="33"/>
        <v>107.47</v>
      </c>
    </row>
    <row r="154" s="1" customFormat="1" ht="17" customHeight="1" spans="1:11">
      <c r="A154" s="26" t="s">
        <v>173</v>
      </c>
      <c r="B154" s="22">
        <v>53.1</v>
      </c>
      <c r="C154" s="22">
        <f t="shared" si="32"/>
        <v>1554.72</v>
      </c>
      <c r="D154" s="22"/>
      <c r="E154" s="22"/>
      <c r="F154" s="22"/>
      <c r="G154" s="22">
        <v>15.02</v>
      </c>
      <c r="H154" s="22">
        <v>38.85</v>
      </c>
      <c r="I154" s="22">
        <f t="shared" si="34"/>
        <v>1608.59</v>
      </c>
      <c r="J154" s="22">
        <v>1395.87</v>
      </c>
      <c r="K154" s="22">
        <f t="shared" si="33"/>
        <v>212.72</v>
      </c>
    </row>
    <row r="155" s="1" customFormat="1" ht="17" customHeight="1" spans="1:11">
      <c r="A155" s="34" t="s">
        <v>174</v>
      </c>
      <c r="B155" s="22">
        <v>121.15</v>
      </c>
      <c r="C155" s="22">
        <f t="shared" si="32"/>
        <v>3547.17</v>
      </c>
      <c r="D155" s="22"/>
      <c r="E155" s="22"/>
      <c r="F155" s="22"/>
      <c r="G155" s="22">
        <v>6.27</v>
      </c>
      <c r="H155" s="22">
        <v>-100.41</v>
      </c>
      <c r="I155" s="22">
        <f t="shared" si="34"/>
        <v>3453.03</v>
      </c>
      <c r="J155" s="22">
        <v>3184.75</v>
      </c>
      <c r="K155" s="22">
        <f t="shared" si="33"/>
        <v>268.28</v>
      </c>
    </row>
    <row r="156" s="1" customFormat="1" ht="17" customHeight="1" spans="1:11">
      <c r="A156" s="26" t="s">
        <v>175</v>
      </c>
      <c r="B156" s="22">
        <v>102.28</v>
      </c>
      <c r="C156" s="22">
        <f t="shared" si="32"/>
        <v>2994.68</v>
      </c>
      <c r="D156" s="22"/>
      <c r="E156" s="22"/>
      <c r="F156" s="22"/>
      <c r="G156" s="22">
        <v>3.32</v>
      </c>
      <c r="H156" s="22">
        <v>-84.77</v>
      </c>
      <c r="I156" s="22">
        <f t="shared" si="34"/>
        <v>2913.23</v>
      </c>
      <c r="J156" s="22">
        <v>2688.7</v>
      </c>
      <c r="K156" s="22">
        <f t="shared" si="33"/>
        <v>224.53</v>
      </c>
    </row>
    <row r="157" s="1" customFormat="1" ht="17" customHeight="1" spans="1:11">
      <c r="A157" s="26" t="s">
        <v>176</v>
      </c>
      <c r="B157" s="22">
        <v>31.94</v>
      </c>
      <c r="C157" s="22">
        <f t="shared" si="32"/>
        <v>935.18</v>
      </c>
      <c r="D157" s="22"/>
      <c r="E157" s="22"/>
      <c r="F157" s="22"/>
      <c r="G157" s="22">
        <v>0.620000000000001</v>
      </c>
      <c r="H157" s="22">
        <v>-67.07</v>
      </c>
      <c r="I157" s="22">
        <f t="shared" si="34"/>
        <v>868.73</v>
      </c>
      <c r="J157" s="22">
        <v>839.63</v>
      </c>
      <c r="K157" s="22">
        <f t="shared" si="33"/>
        <v>29.1</v>
      </c>
    </row>
    <row r="158" s="1" customFormat="1" ht="17" customHeight="1" spans="1:11">
      <c r="A158" s="34" t="s">
        <v>177</v>
      </c>
      <c r="B158" s="22">
        <v>32.07</v>
      </c>
      <c r="C158" s="22">
        <f t="shared" si="32"/>
        <v>938.98</v>
      </c>
      <c r="D158" s="22"/>
      <c r="E158" s="22"/>
      <c r="F158" s="22"/>
      <c r="G158" s="22">
        <v>-7.19</v>
      </c>
      <c r="H158" s="22">
        <v>-12.56</v>
      </c>
      <c r="I158" s="22">
        <f t="shared" si="34"/>
        <v>919.23</v>
      </c>
      <c r="J158" s="22">
        <v>843.04</v>
      </c>
      <c r="K158" s="22">
        <f t="shared" si="33"/>
        <v>76.1900000000001</v>
      </c>
    </row>
    <row r="159" s="1" customFormat="1" ht="17" customHeight="1" spans="1:11">
      <c r="A159" s="34" t="s">
        <v>178</v>
      </c>
      <c r="B159" s="22">
        <v>48.01</v>
      </c>
      <c r="C159" s="22">
        <f t="shared" si="32"/>
        <v>1405.7</v>
      </c>
      <c r="D159" s="22"/>
      <c r="E159" s="22"/>
      <c r="F159" s="22"/>
      <c r="G159" s="22">
        <v>-11.38</v>
      </c>
      <c r="H159" s="22">
        <v>-18.81</v>
      </c>
      <c r="I159" s="22">
        <f t="shared" si="34"/>
        <v>1375.51</v>
      </c>
      <c r="J159" s="22">
        <v>1262.07</v>
      </c>
      <c r="K159" s="22">
        <f t="shared" si="33"/>
        <v>113.44</v>
      </c>
    </row>
    <row r="160" s="1" customFormat="1" ht="17" customHeight="1" spans="1:11">
      <c r="A160" s="34" t="s">
        <v>179</v>
      </c>
      <c r="B160" s="22">
        <v>92.62</v>
      </c>
      <c r="C160" s="22">
        <f t="shared" si="32"/>
        <v>2711.83</v>
      </c>
      <c r="D160" s="22"/>
      <c r="E160" s="22"/>
      <c r="F160" s="22"/>
      <c r="G160" s="22">
        <v>-23.15</v>
      </c>
      <c r="H160" s="22">
        <v>-41.29</v>
      </c>
      <c r="I160" s="22">
        <f t="shared" si="34"/>
        <v>2647.39</v>
      </c>
      <c r="J160" s="22">
        <v>2434.76</v>
      </c>
      <c r="K160" s="22">
        <f t="shared" si="33"/>
        <v>212.63</v>
      </c>
    </row>
    <row r="161" s="1" customFormat="1" ht="17" customHeight="1" spans="1:11">
      <c r="A161" s="26" t="s">
        <v>180</v>
      </c>
      <c r="B161" s="22">
        <v>18.55</v>
      </c>
      <c r="C161" s="22">
        <f t="shared" si="32"/>
        <v>543.13</v>
      </c>
      <c r="D161" s="22"/>
      <c r="E161" s="22"/>
      <c r="F161" s="22"/>
      <c r="G161" s="22">
        <v>-3.09</v>
      </c>
      <c r="H161" s="22">
        <v>-7.27</v>
      </c>
      <c r="I161" s="22">
        <f t="shared" si="34"/>
        <v>532.77</v>
      </c>
      <c r="J161" s="22">
        <v>487.64</v>
      </c>
      <c r="K161" s="22">
        <f t="shared" si="33"/>
        <v>45.13</v>
      </c>
    </row>
    <row r="162" s="1" customFormat="1" ht="17" customHeight="1" spans="1:11">
      <c r="A162" s="26" t="s">
        <v>181</v>
      </c>
      <c r="B162" s="22">
        <v>17.96</v>
      </c>
      <c r="C162" s="22">
        <f t="shared" si="32"/>
        <v>525.85</v>
      </c>
      <c r="D162" s="22"/>
      <c r="E162" s="22"/>
      <c r="F162" s="22"/>
      <c r="G162" s="22">
        <v>-3.91</v>
      </c>
      <c r="H162" s="22">
        <v>-7.04</v>
      </c>
      <c r="I162" s="22">
        <f t="shared" si="34"/>
        <v>514.9</v>
      </c>
      <c r="J162" s="22">
        <v>472.13</v>
      </c>
      <c r="K162" s="22">
        <f t="shared" si="33"/>
        <v>42.7700000000001</v>
      </c>
    </row>
    <row r="163" s="1" customFormat="1" ht="17" customHeight="1" spans="1:11">
      <c r="A163" s="35" t="s">
        <v>182</v>
      </c>
      <c r="B163" s="22">
        <v>76.73</v>
      </c>
      <c r="C163" s="22">
        <f t="shared" ref="C163:C186" si="35">ROUND(B163*99*0.3,2)-ROUND(B163*(4532.57+66)/10927.02,2)</f>
        <v>2246.59</v>
      </c>
      <c r="D163" s="22"/>
      <c r="E163" s="22"/>
      <c r="F163" s="22"/>
      <c r="G163" s="22">
        <v>-8.35</v>
      </c>
      <c r="H163" s="22">
        <v>-25.06</v>
      </c>
      <c r="I163" s="22">
        <f t="shared" si="34"/>
        <v>2213.18</v>
      </c>
      <c r="J163" s="22">
        <v>2017.05</v>
      </c>
      <c r="K163" s="22">
        <f t="shared" si="33"/>
        <v>196.13</v>
      </c>
    </row>
    <row r="164" s="1" customFormat="1" ht="17" customHeight="1" spans="1:11">
      <c r="A164" s="34" t="s">
        <v>183</v>
      </c>
      <c r="B164" s="22">
        <v>74.38</v>
      </c>
      <c r="C164" s="22">
        <f t="shared" si="35"/>
        <v>2177.79</v>
      </c>
      <c r="D164" s="22"/>
      <c r="E164" s="22"/>
      <c r="F164" s="22"/>
      <c r="G164" s="22">
        <v>7.18</v>
      </c>
      <c r="H164" s="22">
        <v>27.18</v>
      </c>
      <c r="I164" s="22">
        <f t="shared" si="34"/>
        <v>2212.15</v>
      </c>
      <c r="J164" s="22">
        <v>1955.27</v>
      </c>
      <c r="K164" s="22">
        <f t="shared" si="33"/>
        <v>256.88</v>
      </c>
    </row>
    <row r="165" s="1" customFormat="1" ht="17" customHeight="1" spans="1:11">
      <c r="A165" s="34" t="s">
        <v>184</v>
      </c>
      <c r="B165" s="22">
        <v>24.99</v>
      </c>
      <c r="C165" s="22">
        <f t="shared" si="35"/>
        <v>731.68</v>
      </c>
      <c r="D165" s="22"/>
      <c r="E165" s="22"/>
      <c r="F165" s="22"/>
      <c r="G165" s="22">
        <v>0.17</v>
      </c>
      <c r="H165" s="22">
        <v>-2.5</v>
      </c>
      <c r="I165" s="22">
        <f t="shared" si="34"/>
        <v>729.35</v>
      </c>
      <c r="J165" s="22">
        <v>656.93</v>
      </c>
      <c r="K165" s="22">
        <f t="shared" si="33"/>
        <v>72.42</v>
      </c>
    </row>
    <row r="166" s="1" customFormat="1" ht="17" customHeight="1" spans="1:11">
      <c r="A166" s="34" t="s">
        <v>185</v>
      </c>
      <c r="B166" s="22">
        <v>122.77</v>
      </c>
      <c r="C166" s="22">
        <f t="shared" si="35"/>
        <v>3594.6</v>
      </c>
      <c r="D166" s="22"/>
      <c r="E166" s="22"/>
      <c r="F166" s="22"/>
      <c r="G166" s="22">
        <v>-7.83</v>
      </c>
      <c r="H166" s="22">
        <v>-46.9</v>
      </c>
      <c r="I166" s="22">
        <f t="shared" si="34"/>
        <v>3539.87</v>
      </c>
      <c r="J166" s="22">
        <v>3227.33</v>
      </c>
      <c r="K166" s="22">
        <f t="shared" si="33"/>
        <v>312.54</v>
      </c>
    </row>
    <row r="167" s="1" customFormat="1" ht="17" customHeight="1" spans="1:11">
      <c r="A167" s="34" t="s">
        <v>186</v>
      </c>
      <c r="B167" s="22">
        <v>46.6</v>
      </c>
      <c r="C167" s="22">
        <f t="shared" si="35"/>
        <v>1364.41</v>
      </c>
      <c r="D167" s="22"/>
      <c r="E167" s="22"/>
      <c r="F167" s="22"/>
      <c r="G167" s="22">
        <v>4.2</v>
      </c>
      <c r="H167" s="22">
        <v>26.74</v>
      </c>
      <c r="I167" s="22">
        <f t="shared" si="34"/>
        <v>1395.35</v>
      </c>
      <c r="J167" s="22">
        <v>1225</v>
      </c>
      <c r="K167" s="22">
        <f t="shared" si="33"/>
        <v>170.35</v>
      </c>
    </row>
    <row r="168" s="1" customFormat="1" ht="17" customHeight="1" spans="1:11">
      <c r="A168" s="35" t="s">
        <v>187</v>
      </c>
      <c r="B168" s="22">
        <v>59.11</v>
      </c>
      <c r="C168" s="22">
        <f t="shared" si="35"/>
        <v>1730.69</v>
      </c>
      <c r="D168" s="22"/>
      <c r="E168" s="22"/>
      <c r="F168" s="22"/>
      <c r="G168" s="22">
        <v>15.95</v>
      </c>
      <c r="H168" s="22">
        <v>60.06</v>
      </c>
      <c r="I168" s="22">
        <f t="shared" si="34"/>
        <v>1806.7</v>
      </c>
      <c r="J168" s="22">
        <v>1553.86</v>
      </c>
      <c r="K168" s="22">
        <f t="shared" ref="K168:K186" si="36">I168-J168</f>
        <v>252.84</v>
      </c>
    </row>
    <row r="169" s="1" customFormat="1" ht="17" customHeight="1" spans="1:11">
      <c r="A169" s="34" t="s">
        <v>188</v>
      </c>
      <c r="B169" s="22">
        <v>28.34</v>
      </c>
      <c r="C169" s="22">
        <f t="shared" si="35"/>
        <v>829.77</v>
      </c>
      <c r="D169" s="22"/>
      <c r="E169" s="22"/>
      <c r="F169" s="22"/>
      <c r="G169" s="22">
        <v>-1.26</v>
      </c>
      <c r="H169" s="22"/>
      <c r="I169" s="22">
        <f t="shared" si="34"/>
        <v>828.51</v>
      </c>
      <c r="J169" s="22">
        <v>744.99</v>
      </c>
      <c r="K169" s="22">
        <f t="shared" si="36"/>
        <v>83.52</v>
      </c>
    </row>
    <row r="170" s="1" customFormat="1" customHeight="1" spans="1:11">
      <c r="A170" s="26" t="s">
        <v>189</v>
      </c>
      <c r="B170" s="22">
        <v>35.19</v>
      </c>
      <c r="C170" s="22">
        <f t="shared" si="35"/>
        <v>1030.33</v>
      </c>
      <c r="D170" s="22"/>
      <c r="E170" s="22"/>
      <c r="F170" s="22"/>
      <c r="G170" s="22">
        <v>-9.45</v>
      </c>
      <c r="H170" s="22">
        <v>-69.51</v>
      </c>
      <c r="I170" s="22">
        <f t="shared" ref="I170:I186" si="37">C170+F170+G170+H170+D170+E170</f>
        <v>951.37</v>
      </c>
      <c r="J170" s="22">
        <v>925.06</v>
      </c>
      <c r="K170" s="22">
        <f t="shared" si="36"/>
        <v>26.3099999999999</v>
      </c>
    </row>
    <row r="171" s="1" customFormat="1" customHeight="1" spans="1:11">
      <c r="A171" s="26" t="s">
        <v>190</v>
      </c>
      <c r="B171" s="22">
        <v>35.26</v>
      </c>
      <c r="C171" s="22">
        <f t="shared" si="35"/>
        <v>1032.38</v>
      </c>
      <c r="D171" s="22"/>
      <c r="E171" s="22"/>
      <c r="F171" s="22"/>
      <c r="G171" s="22">
        <v>3.64</v>
      </c>
      <c r="H171" s="22">
        <v>1.43</v>
      </c>
      <c r="I171" s="22">
        <f t="shared" si="37"/>
        <v>1037.45</v>
      </c>
      <c r="J171" s="22">
        <v>926.9</v>
      </c>
      <c r="K171" s="22">
        <f t="shared" si="36"/>
        <v>110.55</v>
      </c>
    </row>
    <row r="172" s="1" customFormat="1" customHeight="1" spans="1:11">
      <c r="A172" s="26" t="s">
        <v>191</v>
      </c>
      <c r="B172" s="22">
        <v>43.73</v>
      </c>
      <c r="C172" s="22">
        <f t="shared" si="35"/>
        <v>1280.38</v>
      </c>
      <c r="D172" s="22"/>
      <c r="E172" s="22"/>
      <c r="F172" s="22"/>
      <c r="G172" s="22">
        <v>-6.16</v>
      </c>
      <c r="H172" s="22"/>
      <c r="I172" s="22">
        <f t="shared" si="37"/>
        <v>1274.22</v>
      </c>
      <c r="J172" s="22">
        <v>1149.56</v>
      </c>
      <c r="K172" s="22">
        <f t="shared" si="36"/>
        <v>124.66</v>
      </c>
    </row>
    <row r="173" s="1" customFormat="1" customHeight="1" spans="1:11">
      <c r="A173" s="20" t="s">
        <v>192</v>
      </c>
      <c r="B173" s="22">
        <v>88.26</v>
      </c>
      <c r="C173" s="22">
        <f t="shared" si="35"/>
        <v>2584.18</v>
      </c>
      <c r="D173" s="22"/>
      <c r="E173" s="22"/>
      <c r="F173" s="22"/>
      <c r="G173" s="22">
        <v>-20.36</v>
      </c>
      <c r="H173" s="22"/>
      <c r="I173" s="22">
        <f t="shared" si="37"/>
        <v>2563.82</v>
      </c>
      <c r="J173" s="22">
        <v>2320.15</v>
      </c>
      <c r="K173" s="22">
        <f t="shared" si="36"/>
        <v>243.67</v>
      </c>
    </row>
    <row r="174" s="1" customFormat="1" customHeight="1" spans="1:11">
      <c r="A174" s="26" t="s">
        <v>193</v>
      </c>
      <c r="B174" s="22">
        <v>31.67</v>
      </c>
      <c r="C174" s="22">
        <f t="shared" si="35"/>
        <v>927.27</v>
      </c>
      <c r="D174" s="22"/>
      <c r="E174" s="22"/>
      <c r="F174" s="22"/>
      <c r="G174" s="22">
        <v>-1.21</v>
      </c>
      <c r="H174" s="22">
        <v>4.68</v>
      </c>
      <c r="I174" s="22">
        <f t="shared" si="37"/>
        <v>930.74</v>
      </c>
      <c r="J174" s="22">
        <v>832.53</v>
      </c>
      <c r="K174" s="22">
        <f t="shared" si="36"/>
        <v>98.2099999999999</v>
      </c>
    </row>
    <row r="175" s="1" customFormat="1" customHeight="1" spans="1:11">
      <c r="A175" s="26" t="s">
        <v>194</v>
      </c>
      <c r="B175" s="22">
        <v>36.8</v>
      </c>
      <c r="C175" s="22">
        <f t="shared" si="35"/>
        <v>1077.47</v>
      </c>
      <c r="D175" s="22"/>
      <c r="E175" s="22"/>
      <c r="F175" s="22"/>
      <c r="G175" s="22">
        <v>-6.37</v>
      </c>
      <c r="H175" s="22">
        <v>-3.12</v>
      </c>
      <c r="I175" s="22">
        <f t="shared" si="37"/>
        <v>1067.98</v>
      </c>
      <c r="J175" s="22">
        <v>967.38</v>
      </c>
      <c r="K175" s="22">
        <f t="shared" si="36"/>
        <v>100.6</v>
      </c>
    </row>
    <row r="176" s="1" customFormat="1" customHeight="1" spans="1:11">
      <c r="A176" s="20" t="s">
        <v>195</v>
      </c>
      <c r="B176" s="22">
        <v>9.56</v>
      </c>
      <c r="C176" s="22">
        <f t="shared" si="35"/>
        <v>279.91</v>
      </c>
      <c r="D176" s="22"/>
      <c r="E176" s="22"/>
      <c r="F176" s="22"/>
      <c r="G176" s="22">
        <v>-1.78</v>
      </c>
      <c r="H176" s="22">
        <v>-4.68</v>
      </c>
      <c r="I176" s="22">
        <f t="shared" si="37"/>
        <v>273.45</v>
      </c>
      <c r="J176" s="22">
        <v>251.31</v>
      </c>
      <c r="K176" s="22">
        <f t="shared" si="36"/>
        <v>22.14</v>
      </c>
    </row>
    <row r="177" s="1" customFormat="1" customHeight="1" spans="1:11">
      <c r="A177" s="20" t="s">
        <v>196</v>
      </c>
      <c r="B177" s="22">
        <v>13.56</v>
      </c>
      <c r="C177" s="22">
        <f t="shared" si="35"/>
        <v>397.02</v>
      </c>
      <c r="D177" s="22"/>
      <c r="E177" s="22"/>
      <c r="F177" s="22"/>
      <c r="G177" s="22">
        <v>-1.99</v>
      </c>
      <c r="H177" s="22"/>
      <c r="I177" s="22">
        <f t="shared" si="37"/>
        <v>395.03</v>
      </c>
      <c r="J177" s="22">
        <v>356.46</v>
      </c>
      <c r="K177" s="22">
        <f t="shared" si="36"/>
        <v>38.57</v>
      </c>
    </row>
    <row r="178" s="1" customFormat="1" customHeight="1" spans="1:11">
      <c r="A178" s="20" t="s">
        <v>197</v>
      </c>
      <c r="B178" s="22">
        <v>94.46</v>
      </c>
      <c r="C178" s="22">
        <f t="shared" si="35"/>
        <v>2765.71</v>
      </c>
      <c r="D178" s="22"/>
      <c r="E178" s="22"/>
      <c r="F178" s="22"/>
      <c r="G178" s="22">
        <v>-9.67</v>
      </c>
      <c r="H178" s="22"/>
      <c r="I178" s="22">
        <f t="shared" si="37"/>
        <v>2756.04</v>
      </c>
      <c r="J178" s="22">
        <v>2483.13</v>
      </c>
      <c r="K178" s="22">
        <f t="shared" si="36"/>
        <v>272.91</v>
      </c>
    </row>
    <row r="179" s="1" customFormat="1" customHeight="1" spans="1:11">
      <c r="A179" s="26" t="s">
        <v>198</v>
      </c>
      <c r="B179" s="22">
        <v>37.79</v>
      </c>
      <c r="C179" s="22">
        <f t="shared" si="35"/>
        <v>1106.46</v>
      </c>
      <c r="D179" s="22"/>
      <c r="E179" s="22"/>
      <c r="F179" s="22"/>
      <c r="G179" s="22">
        <v>-2.66</v>
      </c>
      <c r="H179" s="22">
        <v>3.12</v>
      </c>
      <c r="I179" s="22">
        <f t="shared" si="37"/>
        <v>1106.92</v>
      </c>
      <c r="J179" s="22">
        <v>993.41</v>
      </c>
      <c r="K179" s="22">
        <f t="shared" si="36"/>
        <v>113.51</v>
      </c>
    </row>
    <row r="180" s="1" customFormat="1" customHeight="1" spans="1:11">
      <c r="A180" s="20" t="s">
        <v>199</v>
      </c>
      <c r="B180" s="22">
        <v>81.75</v>
      </c>
      <c r="C180" s="22">
        <f t="shared" si="35"/>
        <v>2393.58</v>
      </c>
      <c r="D180" s="22"/>
      <c r="E180" s="22"/>
      <c r="F180" s="22"/>
      <c r="G180" s="22">
        <v>-15.71</v>
      </c>
      <c r="H180" s="22"/>
      <c r="I180" s="22">
        <f t="shared" si="37"/>
        <v>2377.87</v>
      </c>
      <c r="J180" s="22">
        <v>2149.01</v>
      </c>
      <c r="K180" s="22">
        <f t="shared" si="36"/>
        <v>228.86</v>
      </c>
    </row>
    <row r="181" s="1" customFormat="1" customHeight="1" spans="1:11">
      <c r="A181" s="20" t="s">
        <v>200</v>
      </c>
      <c r="B181" s="22">
        <v>203.43</v>
      </c>
      <c r="C181" s="22">
        <f t="shared" si="35"/>
        <v>5956.26</v>
      </c>
      <c r="D181" s="22"/>
      <c r="E181" s="22"/>
      <c r="F181" s="22"/>
      <c r="G181" s="22">
        <v>-41.7</v>
      </c>
      <c r="H181" s="22"/>
      <c r="I181" s="22">
        <f t="shared" si="37"/>
        <v>5914.56</v>
      </c>
      <c r="J181" s="22">
        <v>5347.68</v>
      </c>
      <c r="K181" s="22">
        <f t="shared" si="36"/>
        <v>566.88</v>
      </c>
    </row>
    <row r="182" s="1" customFormat="1" customHeight="1" spans="1:11">
      <c r="A182" s="35" t="s">
        <v>201</v>
      </c>
      <c r="B182" s="22">
        <v>67.46</v>
      </c>
      <c r="C182" s="22">
        <f t="shared" si="35"/>
        <v>1975.17</v>
      </c>
      <c r="D182" s="22"/>
      <c r="E182" s="22"/>
      <c r="F182" s="22"/>
      <c r="G182" s="22">
        <v>-9.06</v>
      </c>
      <c r="H182" s="22">
        <v>20</v>
      </c>
      <c r="I182" s="22">
        <f t="shared" si="37"/>
        <v>1986.11</v>
      </c>
      <c r="J182" s="22">
        <v>1773.36</v>
      </c>
      <c r="K182" s="22">
        <f t="shared" si="36"/>
        <v>212.75</v>
      </c>
    </row>
    <row r="183" s="1" customFormat="1" customHeight="1" spans="1:11">
      <c r="A183" s="34" t="s">
        <v>202</v>
      </c>
      <c r="B183" s="22">
        <v>106.02</v>
      </c>
      <c r="C183" s="22">
        <f t="shared" si="35"/>
        <v>3104.17</v>
      </c>
      <c r="D183" s="22"/>
      <c r="E183" s="22"/>
      <c r="F183" s="22"/>
      <c r="G183" s="22">
        <v>-29.22</v>
      </c>
      <c r="H183" s="22">
        <v>-20</v>
      </c>
      <c r="I183" s="22">
        <f t="shared" si="37"/>
        <v>3054.95</v>
      </c>
      <c r="J183" s="22">
        <v>2787.01</v>
      </c>
      <c r="K183" s="22">
        <f t="shared" si="36"/>
        <v>267.94</v>
      </c>
    </row>
    <row r="184" s="1" customFormat="1" customHeight="1" spans="1:11">
      <c r="A184" s="34" t="s">
        <v>203</v>
      </c>
      <c r="B184" s="22">
        <v>43.06</v>
      </c>
      <c r="C184" s="22">
        <f t="shared" si="35"/>
        <v>1260.76</v>
      </c>
      <c r="D184" s="22"/>
      <c r="E184" s="22"/>
      <c r="F184" s="22"/>
      <c r="G184" s="22">
        <v>0.0199999999999996</v>
      </c>
      <c r="H184" s="22">
        <v>-36.94</v>
      </c>
      <c r="I184" s="22">
        <f t="shared" si="37"/>
        <v>1223.84</v>
      </c>
      <c r="J184" s="22">
        <v>1131.95</v>
      </c>
      <c r="K184" s="22">
        <f t="shared" si="36"/>
        <v>91.8899999999999</v>
      </c>
    </row>
    <row r="185" s="1" customFormat="1" customHeight="1" spans="1:11">
      <c r="A185" s="26" t="s">
        <v>204</v>
      </c>
      <c r="B185" s="22">
        <v>37.31</v>
      </c>
      <c r="C185" s="22">
        <f t="shared" si="35"/>
        <v>1092.41</v>
      </c>
      <c r="D185" s="22"/>
      <c r="E185" s="22"/>
      <c r="F185" s="22"/>
      <c r="G185" s="22">
        <v>10.79</v>
      </c>
      <c r="H185" s="22">
        <v>-16.67</v>
      </c>
      <c r="I185" s="22">
        <f t="shared" si="37"/>
        <v>1086.53</v>
      </c>
      <c r="J185" s="22">
        <v>980.79</v>
      </c>
      <c r="K185" s="22">
        <f t="shared" si="36"/>
        <v>105.74</v>
      </c>
    </row>
    <row r="186" s="1" customFormat="1" customHeight="1" spans="1:11">
      <c r="A186" s="34" t="s">
        <v>205</v>
      </c>
      <c r="B186" s="22">
        <v>94.2</v>
      </c>
      <c r="C186" s="22">
        <f t="shared" si="35"/>
        <v>2758.1</v>
      </c>
      <c r="D186" s="22"/>
      <c r="E186" s="22"/>
      <c r="F186" s="22"/>
      <c r="G186" s="22">
        <v>6.69</v>
      </c>
      <c r="H186" s="22">
        <v>-80.81</v>
      </c>
      <c r="I186" s="22">
        <f t="shared" si="37"/>
        <v>2683.98</v>
      </c>
      <c r="J186" s="22">
        <v>2476.29</v>
      </c>
      <c r="K186" s="22">
        <f t="shared" si="36"/>
        <v>207.69</v>
      </c>
    </row>
    <row r="187" s="1" customFormat="1" ht="21" hidden="1" customHeight="1" spans="1:11">
      <c r="A187" s="36" t="s">
        <v>206</v>
      </c>
      <c r="B187" s="36"/>
      <c r="C187" s="36"/>
      <c r="D187" s="36"/>
      <c r="E187" s="36"/>
      <c r="F187" s="36"/>
      <c r="G187" s="36"/>
      <c r="H187" s="36"/>
      <c r="I187" s="36"/>
      <c r="J187" s="36"/>
      <c r="K187" s="36"/>
    </row>
    <row r="188" s="1" customFormat="1" ht="51" hidden="1" customHeight="1" spans="1:11">
      <c r="A188" s="36" t="s">
        <v>207</v>
      </c>
      <c r="B188" s="36"/>
      <c r="C188" s="36"/>
      <c r="D188" s="36"/>
      <c r="E188" s="36"/>
      <c r="F188" s="36"/>
      <c r="G188" s="36"/>
      <c r="H188" s="36"/>
      <c r="I188" s="36"/>
      <c r="J188" s="36"/>
      <c r="K188" s="36"/>
    </row>
    <row r="189" s="1" customFormat="1" ht="18" hidden="1" customHeight="1" spans="1:11">
      <c r="A189" s="36" t="s">
        <v>208</v>
      </c>
      <c r="B189" s="36"/>
      <c r="C189" s="36"/>
      <c r="D189" s="36"/>
      <c r="E189" s="36"/>
      <c r="F189" s="36"/>
      <c r="G189" s="36"/>
      <c r="H189" s="36"/>
      <c r="I189" s="36"/>
      <c r="J189" s="36"/>
      <c r="K189" s="36"/>
    </row>
    <row r="190" s="1" customFormat="1" ht="20" hidden="1" customHeight="1" spans="1:11">
      <c r="A190" s="36" t="s">
        <v>209</v>
      </c>
      <c r="B190" s="36"/>
      <c r="C190" s="36"/>
      <c r="D190" s="36"/>
      <c r="E190" s="36"/>
      <c r="F190" s="36"/>
      <c r="G190" s="36"/>
      <c r="H190" s="36"/>
      <c r="I190" s="36"/>
      <c r="J190" s="36"/>
      <c r="K190" s="36"/>
    </row>
    <row r="191" s="1" customFormat="1" ht="24" hidden="1" customHeight="1" spans="1:11">
      <c r="A191" s="36" t="s">
        <v>210</v>
      </c>
      <c r="B191" s="36"/>
      <c r="C191" s="36"/>
      <c r="D191" s="36"/>
      <c r="E191" s="36"/>
      <c r="F191" s="36"/>
      <c r="G191" s="36"/>
      <c r="H191" s="36"/>
      <c r="I191" s="36"/>
      <c r="J191" s="36"/>
      <c r="K191" s="36"/>
    </row>
    <row r="192" s="1" customFormat="1" ht="21" hidden="1" customHeight="1" spans="1:11">
      <c r="A192" s="36" t="s">
        <v>211</v>
      </c>
      <c r="B192" s="36"/>
      <c r="C192" s="36"/>
      <c r="D192" s="36"/>
      <c r="E192" s="36"/>
      <c r="F192" s="36"/>
      <c r="G192" s="36"/>
      <c r="H192" s="36"/>
      <c r="I192" s="36"/>
      <c r="J192" s="36"/>
      <c r="K192" s="36"/>
    </row>
    <row r="193" s="1" customFormat="1" customHeight="1" spans="1:10">
      <c r="A193" s="37"/>
      <c r="B193" s="38"/>
      <c r="C193" s="8"/>
      <c r="D193" s="8"/>
      <c r="E193" s="2"/>
      <c r="H193" s="2"/>
      <c r="J193" s="2"/>
    </row>
    <row r="194" s="1" customFormat="1" customHeight="1" spans="1:10">
      <c r="A194" s="7"/>
      <c r="B194" s="39"/>
      <c r="C194" s="8"/>
      <c r="D194" s="8"/>
      <c r="E194" s="2"/>
      <c r="H194" s="2"/>
      <c r="J194" s="2"/>
    </row>
    <row r="195" s="1" customFormat="1" customHeight="1" spans="1:10">
      <c r="A195" s="7"/>
      <c r="B195" s="39"/>
      <c r="C195" s="8"/>
      <c r="D195" s="8"/>
      <c r="E195" s="2"/>
      <c r="H195" s="2"/>
      <c r="J195" s="2"/>
    </row>
    <row r="196" s="1" customFormat="1" customHeight="1" spans="1:10">
      <c r="A196" s="7"/>
      <c r="B196" s="39"/>
      <c r="C196" s="8"/>
      <c r="D196" s="8"/>
      <c r="E196" s="2"/>
      <c r="H196" s="2"/>
      <c r="J196" s="2"/>
    </row>
    <row r="197" s="1" customFormat="1" customHeight="1" spans="1:10">
      <c r="A197" s="7"/>
      <c r="B197" s="39"/>
      <c r="C197" s="8"/>
      <c r="D197" s="8"/>
      <c r="E197" s="2"/>
      <c r="H197" s="2"/>
      <c r="J197" s="2"/>
    </row>
    <row r="198" s="1" customFormat="1" customHeight="1" spans="1:10">
      <c r="A198" s="7"/>
      <c r="B198" s="39"/>
      <c r="C198" s="8"/>
      <c r="D198" s="8"/>
      <c r="E198" s="2"/>
      <c r="H198" s="2"/>
      <c r="J198" s="2"/>
    </row>
    <row r="199" s="1" customFormat="1" customHeight="1" spans="1:10">
      <c r="A199" s="7"/>
      <c r="B199" s="39"/>
      <c r="C199" s="8"/>
      <c r="D199" s="8"/>
      <c r="E199" s="2"/>
      <c r="H199" s="2"/>
      <c r="J199" s="2"/>
    </row>
    <row r="200" s="1" customFormat="1" customHeight="1" spans="1:10">
      <c r="A200" s="7"/>
      <c r="B200" s="39"/>
      <c r="C200" s="8"/>
      <c r="D200" s="8"/>
      <c r="E200" s="2"/>
      <c r="H200" s="2"/>
      <c r="J200" s="2"/>
    </row>
    <row r="201" s="1" customFormat="1" customHeight="1" spans="1:10">
      <c r="A201" s="7"/>
      <c r="B201" s="39"/>
      <c r="C201" s="8"/>
      <c r="D201" s="8"/>
      <c r="E201" s="2"/>
      <c r="H201" s="2"/>
      <c r="J201" s="2"/>
    </row>
    <row r="202" s="1" customFormat="1" customHeight="1" spans="1:10">
      <c r="A202" s="37"/>
      <c r="B202" s="38"/>
      <c r="C202" s="8"/>
      <c r="D202" s="8"/>
      <c r="E202" s="2"/>
      <c r="H202" s="2"/>
      <c r="J202" s="2"/>
    </row>
    <row r="203" s="1" customFormat="1" customHeight="1" spans="1:10">
      <c r="A203" s="7"/>
      <c r="B203" s="39"/>
      <c r="C203" s="8"/>
      <c r="D203" s="8"/>
      <c r="E203" s="2"/>
      <c r="H203" s="2"/>
      <c r="J203" s="2"/>
    </row>
    <row r="204" s="1" customFormat="1" customHeight="1" spans="1:10">
      <c r="A204" s="7"/>
      <c r="B204" s="39"/>
      <c r="C204" s="8"/>
      <c r="D204" s="8"/>
      <c r="E204" s="2"/>
      <c r="H204" s="2"/>
      <c r="J204" s="2"/>
    </row>
    <row r="205" s="1" customFormat="1" customHeight="1" spans="1:10">
      <c r="A205" s="7"/>
      <c r="B205" s="39"/>
      <c r="C205" s="8"/>
      <c r="D205" s="8"/>
      <c r="E205" s="2"/>
      <c r="H205" s="2"/>
      <c r="J205" s="2"/>
    </row>
    <row r="206" s="1" customFormat="1" customHeight="1" spans="1:10">
      <c r="A206" s="7"/>
      <c r="B206" s="39"/>
      <c r="C206" s="8"/>
      <c r="D206" s="8"/>
      <c r="E206" s="2"/>
      <c r="H206" s="2"/>
      <c r="J206" s="2"/>
    </row>
    <row r="207" s="1" customFormat="1" customHeight="1" spans="1:10">
      <c r="A207" s="7"/>
      <c r="B207" s="39"/>
      <c r="C207" s="8"/>
      <c r="D207" s="8"/>
      <c r="E207" s="2"/>
      <c r="H207" s="2"/>
      <c r="J207" s="2"/>
    </row>
    <row r="208" s="1" customFormat="1" customHeight="1" spans="1:10">
      <c r="A208" s="37"/>
      <c r="B208" s="38"/>
      <c r="C208" s="8"/>
      <c r="D208" s="8"/>
      <c r="E208" s="2"/>
      <c r="H208" s="2"/>
      <c r="J208" s="2"/>
    </row>
    <row r="209" s="1" customFormat="1" customHeight="1" spans="1:10">
      <c r="A209" s="7"/>
      <c r="B209" s="39"/>
      <c r="C209" s="8"/>
      <c r="D209" s="8"/>
      <c r="E209" s="2"/>
      <c r="H209" s="2"/>
      <c r="J209" s="2"/>
    </row>
    <row r="210" s="1" customFormat="1" customHeight="1" spans="1:10">
      <c r="A210" s="7"/>
      <c r="B210" s="39"/>
      <c r="C210" s="8"/>
      <c r="D210" s="8"/>
      <c r="E210" s="2"/>
      <c r="H210" s="2"/>
      <c r="J210" s="2"/>
    </row>
    <row r="211" s="1" customFormat="1" customHeight="1" spans="1:10">
      <c r="A211" s="7"/>
      <c r="B211" s="39"/>
      <c r="C211" s="8"/>
      <c r="D211" s="8"/>
      <c r="E211" s="2"/>
      <c r="H211" s="2"/>
      <c r="J211" s="2"/>
    </row>
    <row r="212" s="1" customFormat="1" customHeight="1" spans="1:10">
      <c r="A212" s="7"/>
      <c r="B212" s="39"/>
      <c r="C212" s="8"/>
      <c r="D212" s="8"/>
      <c r="E212" s="2"/>
      <c r="H212" s="2"/>
      <c r="J212" s="2"/>
    </row>
    <row r="213" s="1" customFormat="1" customHeight="1" spans="1:10">
      <c r="A213" s="7"/>
      <c r="B213" s="39"/>
      <c r="C213" s="8"/>
      <c r="D213" s="8"/>
      <c r="E213" s="2"/>
      <c r="H213" s="2"/>
      <c r="J213" s="2"/>
    </row>
    <row r="214" s="1" customFormat="1" customHeight="1" spans="1:10">
      <c r="A214" s="7"/>
      <c r="B214" s="39"/>
      <c r="C214" s="8"/>
      <c r="D214" s="8"/>
      <c r="E214" s="2"/>
      <c r="H214" s="2"/>
      <c r="J214" s="2"/>
    </row>
    <row r="215" s="1" customFormat="1" customHeight="1" spans="1:10">
      <c r="A215" s="7"/>
      <c r="B215" s="39"/>
      <c r="C215" s="8"/>
      <c r="D215" s="8"/>
      <c r="E215" s="2"/>
      <c r="H215" s="2"/>
      <c r="J215" s="2"/>
    </row>
    <row r="216" s="1" customFormat="1" customHeight="1" spans="1:10">
      <c r="A216" s="7"/>
      <c r="B216" s="39"/>
      <c r="C216" s="8"/>
      <c r="D216" s="8"/>
      <c r="E216" s="2"/>
      <c r="H216" s="2"/>
      <c r="J216" s="2"/>
    </row>
    <row r="217" s="1" customFormat="1" customHeight="1" spans="1:10">
      <c r="A217" s="37"/>
      <c r="B217" s="37"/>
      <c r="C217" s="8"/>
      <c r="D217" s="8"/>
      <c r="E217" s="2"/>
      <c r="H217" s="2"/>
      <c r="J217" s="2"/>
    </row>
    <row r="218" s="1" customFormat="1" customHeight="1" spans="1:10">
      <c r="A218" s="7"/>
      <c r="B218" s="7"/>
      <c r="C218" s="8"/>
      <c r="D218" s="8"/>
      <c r="E218" s="2"/>
      <c r="H218" s="2"/>
      <c r="J218" s="2"/>
    </row>
    <row r="219" s="1" customFormat="1" customHeight="1" spans="1:10">
      <c r="A219" s="7"/>
      <c r="B219" s="7"/>
      <c r="C219" s="8"/>
      <c r="D219" s="8"/>
      <c r="E219" s="2"/>
      <c r="H219" s="2"/>
      <c r="J219" s="2"/>
    </row>
    <row r="220" s="1" customFormat="1" customHeight="1" spans="1:10">
      <c r="A220" s="7"/>
      <c r="B220" s="7"/>
      <c r="C220" s="8"/>
      <c r="D220" s="8"/>
      <c r="E220" s="2"/>
      <c r="H220" s="2"/>
      <c r="J220" s="2"/>
    </row>
    <row r="221" s="1" customFormat="1" customHeight="1" spans="1:10">
      <c r="A221" s="7"/>
      <c r="B221" s="7"/>
      <c r="C221" s="8"/>
      <c r="D221" s="8"/>
      <c r="E221" s="2"/>
      <c r="H221" s="2"/>
      <c r="J221" s="2"/>
    </row>
    <row r="222" s="1" customFormat="1" customHeight="1" spans="1:10">
      <c r="A222" s="7"/>
      <c r="B222" s="7"/>
      <c r="C222" s="8"/>
      <c r="D222" s="8"/>
      <c r="E222" s="2"/>
      <c r="H222" s="2"/>
      <c r="J222" s="2"/>
    </row>
    <row r="223" s="1" customFormat="1" customHeight="1" spans="1:10">
      <c r="A223" s="7"/>
      <c r="B223" s="7"/>
      <c r="C223" s="8"/>
      <c r="D223" s="8"/>
      <c r="E223" s="2"/>
      <c r="H223" s="2"/>
      <c r="J223" s="2"/>
    </row>
    <row r="224" s="1" customFormat="1" customHeight="1" spans="1:10">
      <c r="A224" s="37"/>
      <c r="B224" s="38"/>
      <c r="C224" s="8"/>
      <c r="D224" s="8"/>
      <c r="E224" s="2"/>
      <c r="H224" s="2"/>
      <c r="J224" s="2"/>
    </row>
    <row r="225" s="1" customFormat="1" customHeight="1" spans="1:10">
      <c r="A225" s="7"/>
      <c r="B225" s="39"/>
      <c r="C225" s="8"/>
      <c r="D225" s="8"/>
      <c r="E225" s="2"/>
      <c r="H225" s="2"/>
      <c r="J225" s="2"/>
    </row>
    <row r="226" s="1" customFormat="1" customHeight="1" spans="1:10">
      <c r="A226" s="7"/>
      <c r="B226" s="39"/>
      <c r="C226" s="8"/>
      <c r="D226" s="8"/>
      <c r="E226" s="2"/>
      <c r="H226" s="2"/>
      <c r="J226" s="2"/>
    </row>
    <row r="227" s="1" customFormat="1" customHeight="1" spans="1:10">
      <c r="A227" s="7"/>
      <c r="B227" s="39"/>
      <c r="C227" s="8"/>
      <c r="D227" s="8"/>
      <c r="E227" s="2"/>
      <c r="H227" s="2"/>
      <c r="J227" s="2"/>
    </row>
    <row r="228" s="1" customFormat="1" customHeight="1" spans="1:10">
      <c r="A228" s="7"/>
      <c r="B228" s="39"/>
      <c r="C228" s="8"/>
      <c r="D228" s="8"/>
      <c r="E228" s="2"/>
      <c r="H228" s="2"/>
      <c r="J228" s="2"/>
    </row>
    <row r="229" s="1" customFormat="1" customHeight="1" spans="1:10">
      <c r="A229" s="7"/>
      <c r="B229" s="39"/>
      <c r="C229" s="8"/>
      <c r="D229" s="8"/>
      <c r="E229" s="2"/>
      <c r="H229" s="2"/>
      <c r="J229" s="2"/>
    </row>
    <row r="230" s="1" customFormat="1" customHeight="1" spans="1:10">
      <c r="A230" s="7"/>
      <c r="B230" s="39"/>
      <c r="C230" s="8"/>
      <c r="D230" s="8"/>
      <c r="E230" s="2"/>
      <c r="H230" s="2"/>
      <c r="J230" s="2"/>
    </row>
    <row r="231" s="1" customFormat="1" customHeight="1" spans="1:10">
      <c r="A231" s="37"/>
      <c r="B231" s="38"/>
      <c r="C231" s="8"/>
      <c r="D231" s="8"/>
      <c r="E231" s="2"/>
      <c r="H231" s="2"/>
      <c r="J231" s="2"/>
    </row>
    <row r="232" s="1" customFormat="1" customHeight="1" spans="1:10">
      <c r="A232" s="7"/>
      <c r="B232" s="39"/>
      <c r="C232" s="8"/>
      <c r="D232" s="8"/>
      <c r="E232" s="2"/>
      <c r="H232" s="2"/>
      <c r="J232" s="2"/>
    </row>
    <row r="233" s="1" customFormat="1" customHeight="1" spans="1:10">
      <c r="A233" s="7"/>
      <c r="B233" s="39"/>
      <c r="C233" s="8"/>
      <c r="D233" s="8"/>
      <c r="E233" s="2"/>
      <c r="H233" s="2"/>
      <c r="J233" s="2"/>
    </row>
    <row r="234" s="1" customFormat="1" customHeight="1" spans="1:10">
      <c r="A234" s="7"/>
      <c r="B234" s="39"/>
      <c r="C234" s="8"/>
      <c r="D234" s="8"/>
      <c r="E234" s="2"/>
      <c r="H234" s="2"/>
      <c r="J234" s="2"/>
    </row>
    <row r="235" s="1" customFormat="1" customHeight="1" spans="1:10">
      <c r="A235" s="7"/>
      <c r="B235" s="39"/>
      <c r="C235" s="8"/>
      <c r="D235" s="8"/>
      <c r="E235" s="2"/>
      <c r="H235" s="2"/>
      <c r="J235" s="2"/>
    </row>
    <row r="236" s="1" customFormat="1" customHeight="1" spans="1:10">
      <c r="A236" s="37"/>
      <c r="B236" s="38"/>
      <c r="C236" s="8"/>
      <c r="D236" s="8"/>
      <c r="E236" s="2"/>
      <c r="H236" s="2"/>
      <c r="J236" s="2"/>
    </row>
    <row r="237" s="1" customFormat="1" customHeight="1" spans="1:10">
      <c r="A237" s="7"/>
      <c r="B237" s="39"/>
      <c r="C237" s="8"/>
      <c r="D237" s="8"/>
      <c r="E237" s="2"/>
      <c r="H237" s="2"/>
      <c r="J237" s="2"/>
    </row>
    <row r="238" s="1" customFormat="1" customHeight="1" spans="1:10">
      <c r="A238" s="7"/>
      <c r="B238" s="39"/>
      <c r="C238" s="8"/>
      <c r="D238" s="8"/>
      <c r="E238" s="2"/>
      <c r="H238" s="2"/>
      <c r="J238" s="2"/>
    </row>
    <row r="239" s="1" customFormat="1" customHeight="1" spans="1:10">
      <c r="A239" s="7"/>
      <c r="B239" s="39"/>
      <c r="C239" s="8"/>
      <c r="D239" s="8"/>
      <c r="E239" s="2"/>
      <c r="H239" s="2"/>
      <c r="J239" s="2"/>
    </row>
    <row r="240" s="1" customFormat="1" customHeight="1" spans="1:10">
      <c r="A240" s="7"/>
      <c r="B240" s="39"/>
      <c r="C240" s="8"/>
      <c r="D240" s="8"/>
      <c r="E240" s="2"/>
      <c r="H240" s="2"/>
      <c r="J240" s="2"/>
    </row>
    <row r="241" s="1" customFormat="1" customHeight="1" spans="1:10">
      <c r="A241" s="7"/>
      <c r="B241" s="39"/>
      <c r="C241" s="8"/>
      <c r="D241" s="8"/>
      <c r="E241" s="2"/>
      <c r="H241" s="2"/>
      <c r="J241" s="2"/>
    </row>
    <row r="242" s="1" customFormat="1" customHeight="1" spans="1:10">
      <c r="A242" s="7"/>
      <c r="B242" s="39"/>
      <c r="C242" s="8"/>
      <c r="D242" s="8"/>
      <c r="E242" s="2"/>
      <c r="H242" s="2"/>
      <c r="J242" s="2"/>
    </row>
    <row r="243" s="1" customFormat="1" customHeight="1" spans="1:10">
      <c r="A243" s="7"/>
      <c r="B243" s="39"/>
      <c r="C243" s="8"/>
      <c r="D243" s="8"/>
      <c r="E243" s="2"/>
      <c r="H243" s="2"/>
      <c r="J243" s="2"/>
    </row>
    <row r="244" s="1" customFormat="1" customHeight="1" spans="1:10">
      <c r="A244" s="7"/>
      <c r="B244" s="39"/>
      <c r="C244" s="8"/>
      <c r="D244" s="8"/>
      <c r="E244" s="2"/>
      <c r="H244" s="2"/>
      <c r="J244" s="2"/>
    </row>
    <row r="245" s="1" customFormat="1" customHeight="1" spans="1:10">
      <c r="A245" s="37"/>
      <c r="B245" s="38"/>
      <c r="C245" s="8"/>
      <c r="D245" s="8"/>
      <c r="E245" s="2"/>
      <c r="H245" s="2"/>
      <c r="J245" s="2"/>
    </row>
    <row r="246" s="1" customFormat="1" customHeight="1" spans="1:10">
      <c r="A246" s="40"/>
      <c r="B246" s="41"/>
      <c r="C246" s="8"/>
      <c r="D246" s="8"/>
      <c r="E246" s="2"/>
      <c r="H246" s="2"/>
      <c r="J246" s="2"/>
    </row>
    <row r="247" s="1" customFormat="1" customHeight="1" spans="1:10">
      <c r="A247" s="37"/>
      <c r="B247" s="38"/>
      <c r="C247" s="8"/>
      <c r="D247" s="8"/>
      <c r="E247" s="2"/>
      <c r="H247" s="2"/>
      <c r="J247" s="2"/>
    </row>
    <row r="248" s="1" customFormat="1" customHeight="1" spans="1:10">
      <c r="A248" s="7"/>
      <c r="B248" s="39"/>
      <c r="C248" s="8"/>
      <c r="D248" s="8"/>
      <c r="E248" s="2"/>
      <c r="H248" s="2"/>
      <c r="J248" s="2"/>
    </row>
    <row r="249" s="1" customFormat="1" customHeight="1" spans="1:10">
      <c r="A249" s="7"/>
      <c r="B249" s="39"/>
      <c r="C249" s="8"/>
      <c r="D249" s="8"/>
      <c r="E249" s="2"/>
      <c r="H249" s="2"/>
      <c r="J249" s="2"/>
    </row>
    <row r="250" s="1" customFormat="1" customHeight="1" spans="1:10">
      <c r="A250" s="7"/>
      <c r="B250" s="39"/>
      <c r="C250" s="8"/>
      <c r="D250" s="8"/>
      <c r="E250" s="2"/>
      <c r="H250" s="2"/>
      <c r="J250" s="2"/>
    </row>
    <row r="251" s="1" customFormat="1" customHeight="1" spans="1:10">
      <c r="A251" s="37"/>
      <c r="B251" s="38"/>
      <c r="C251" s="8"/>
      <c r="D251" s="8"/>
      <c r="E251" s="2"/>
      <c r="H251" s="2"/>
      <c r="J251" s="2"/>
    </row>
    <row r="252" s="1" customFormat="1" customHeight="1" spans="1:10">
      <c r="A252" s="7"/>
      <c r="B252" s="39"/>
      <c r="C252" s="8"/>
      <c r="D252" s="8"/>
      <c r="E252" s="2"/>
      <c r="H252" s="2"/>
      <c r="J252" s="2"/>
    </row>
    <row r="253" s="1" customFormat="1" customHeight="1" spans="1:10">
      <c r="A253" s="7"/>
      <c r="B253" s="39"/>
      <c r="C253" s="8"/>
      <c r="D253" s="8"/>
      <c r="E253" s="2"/>
      <c r="H253" s="2"/>
      <c r="J253" s="2"/>
    </row>
    <row r="254" s="1" customFormat="1" customHeight="1" spans="1:10">
      <c r="A254" s="7"/>
      <c r="B254" s="39"/>
      <c r="C254" s="8"/>
      <c r="D254" s="8"/>
      <c r="E254" s="2"/>
      <c r="H254" s="2"/>
      <c r="J254" s="2"/>
    </row>
    <row r="255" s="1" customFormat="1" customHeight="1" spans="1:10">
      <c r="A255" s="7"/>
      <c r="B255" s="39"/>
      <c r="C255" s="8"/>
      <c r="D255" s="8"/>
      <c r="E255" s="2"/>
      <c r="H255" s="2"/>
      <c r="J255" s="2"/>
    </row>
    <row r="256" s="1" customFormat="1" customHeight="1" spans="1:10">
      <c r="A256" s="7"/>
      <c r="B256" s="39"/>
      <c r="C256" s="8"/>
      <c r="D256" s="8"/>
      <c r="E256" s="2"/>
      <c r="H256" s="2"/>
      <c r="J256" s="2"/>
    </row>
    <row r="257" s="1" customFormat="1" customHeight="1" spans="1:10">
      <c r="A257" s="37"/>
      <c r="B257" s="38"/>
      <c r="C257" s="8"/>
      <c r="D257" s="8"/>
      <c r="E257" s="2"/>
      <c r="H257" s="2"/>
      <c r="J257" s="2"/>
    </row>
    <row r="258" s="1" customFormat="1" customHeight="1" spans="1:10">
      <c r="A258" s="7"/>
      <c r="B258" s="39"/>
      <c r="C258" s="8"/>
      <c r="D258" s="8"/>
      <c r="E258" s="2"/>
      <c r="H258" s="2"/>
      <c r="J258" s="2"/>
    </row>
    <row r="259" s="1" customFormat="1" customHeight="1" spans="1:10">
      <c r="A259" s="7"/>
      <c r="B259" s="39"/>
      <c r="C259" s="8"/>
      <c r="D259" s="8"/>
      <c r="E259" s="2"/>
      <c r="H259" s="2"/>
      <c r="J259" s="2"/>
    </row>
    <row r="260" s="1" customFormat="1" customHeight="1" spans="1:10">
      <c r="A260" s="7"/>
      <c r="B260" s="39"/>
      <c r="C260" s="8"/>
      <c r="D260" s="8"/>
      <c r="E260" s="2"/>
      <c r="H260" s="2"/>
      <c r="J260" s="2"/>
    </row>
    <row r="261" s="1" customFormat="1" customHeight="1" spans="1:10">
      <c r="A261" s="7"/>
      <c r="B261" s="39"/>
      <c r="C261" s="8"/>
      <c r="D261" s="8"/>
      <c r="E261" s="2"/>
      <c r="H261" s="2"/>
      <c r="J261" s="2"/>
    </row>
    <row r="262" s="1" customFormat="1" customHeight="1" spans="1:10">
      <c r="A262" s="7"/>
      <c r="B262" s="39"/>
      <c r="C262" s="8"/>
      <c r="D262" s="8"/>
      <c r="E262" s="2"/>
      <c r="H262" s="2"/>
      <c r="J262" s="2"/>
    </row>
  </sheetData>
  <mergeCells count="17">
    <mergeCell ref="A2:K2"/>
    <mergeCell ref="J3:K3"/>
    <mergeCell ref="F4:H4"/>
    <mergeCell ref="A187:K187"/>
    <mergeCell ref="A188:K188"/>
    <mergeCell ref="A189:K189"/>
    <mergeCell ref="A190:K190"/>
    <mergeCell ref="A191:K191"/>
    <mergeCell ref="A192:K192"/>
    <mergeCell ref="A4:A5"/>
    <mergeCell ref="B4:B5"/>
    <mergeCell ref="C4:C5"/>
    <mergeCell ref="D4:D5"/>
    <mergeCell ref="E4:E5"/>
    <mergeCell ref="I4:I5"/>
    <mergeCell ref="J4:J5"/>
    <mergeCell ref="K4:K5"/>
  </mergeCells>
  <printOptions horizontalCentered="1"/>
  <pageMargins left="0.590277777777778" right="0.590277777777778" top="0.786805555555556" bottom="0.786805555555556" header="0.5" footer="0.5"/>
  <pageSetup paperSize="9" scale="9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其他省直机关单位</Company>
  <Application>WPS 表格</Application>
  <HeadingPairs>
    <vt:vector size="2" baseType="variant">
      <vt:variant>
        <vt:lpstr>工作表</vt:lpstr>
      </vt:variant>
      <vt:variant>
        <vt:i4>1</vt:i4>
      </vt:variant>
    </vt:vector>
  </HeadingPairs>
  <TitlesOfParts>
    <vt:vector size="1" baseType="lpstr">
      <vt:lpstr>资金分配明细表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李雪</dc:creator>
  <cp:lastModifiedBy>朱胜亚</cp:lastModifiedBy>
  <dcterms:created xsi:type="dcterms:W3CDTF">2025-04-30T10:51:00Z</dcterms:created>
  <dcterms:modified xsi:type="dcterms:W3CDTF">2025-05-31T05:59:20Z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8F7863454BE91B0DCD1A3968CCB1D3BA</vt:lpwstr>
  </property>
  <property fmtid="{D5CDD505-2E9C-101B-9397-08002B2CF9AE}" pid="3" name="KSOProductBuildVer">
    <vt:lpwstr>2052-11.8.2.9022</vt:lpwstr>
  </property>
</Properties>
</file>